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ogkursbiri.sharepoint.com/sites/611074Diameterspredningogkorttmmer/Delte dokumenter/"/>
    </mc:Choice>
  </mc:AlternateContent>
  <xr:revisionPtr revIDLastSave="935" documentId="14_{74FB6AB9-77C0-4D2D-82D8-FA547D417E68}" xr6:coauthVersionLast="45" xr6:coauthVersionMax="45" xr10:uidLastSave="{AE4C017A-5C4D-4B92-97F5-525B6F671242}"/>
  <workbookProtection workbookAlgorithmName="SHA-512" workbookHashValue="vUvmedEiAI/SI5ERH3H15XFifRGhq9Jdn+eivCou0a60AanK3iUkyllVGxWIVW6ImEri7zX8kWjh/pLYFJNTDA==" workbookSaltValue="3L9WAHFpJmzjxDMgEVKtZQ==" workbookSpinCount="100000" lockStructure="1"/>
  <bookViews>
    <workbookView showSheetTabs="0" xWindow="-110" yWindow="-110" windowWidth="25820" windowHeight="14020" xr2:uid="{8B45C458-A277-4644-B968-A45059F55A6E}"/>
  </bookViews>
  <sheets>
    <sheet name="Forside" sheetId="2" r:id="rId1"/>
    <sheet name="Da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87" i="1" l="1"/>
  <c r="BV87" i="1" s="1"/>
  <c r="BG87" i="1"/>
  <c r="BU87" i="1" s="1"/>
  <c r="BF87" i="1"/>
  <c r="BT87" i="1" s="1"/>
  <c r="BD87" i="1"/>
  <c r="BR87" i="1" s="1"/>
  <c r="BC87" i="1"/>
  <c r="BQ87" i="1" s="1"/>
  <c r="BB87" i="1"/>
  <c r="BP87" i="1" s="1"/>
  <c r="AZ87" i="1"/>
  <c r="BN87" i="1" s="1"/>
  <c r="AY87" i="1"/>
  <c r="BM87" i="1" s="1"/>
  <c r="AX87" i="1"/>
  <c r="BL87" i="1" s="1"/>
  <c r="BH86" i="1"/>
  <c r="BV86" i="1" s="1"/>
  <c r="BG86" i="1"/>
  <c r="BU86" i="1" s="1"/>
  <c r="BF86" i="1"/>
  <c r="BT86" i="1" s="1"/>
  <c r="BD86" i="1"/>
  <c r="BR86" i="1" s="1"/>
  <c r="BC86" i="1"/>
  <c r="BQ86" i="1" s="1"/>
  <c r="BB86" i="1"/>
  <c r="BP86" i="1" s="1"/>
  <c r="AZ86" i="1"/>
  <c r="BN86" i="1" s="1"/>
  <c r="AY86" i="1"/>
  <c r="BM86" i="1" s="1"/>
  <c r="AX86" i="1"/>
  <c r="BL86" i="1" s="1"/>
  <c r="BH85" i="1"/>
  <c r="BV85" i="1" s="1"/>
  <c r="BG85" i="1"/>
  <c r="BU85" i="1" s="1"/>
  <c r="BF85" i="1"/>
  <c r="BT85" i="1" s="1"/>
  <c r="BD85" i="1"/>
  <c r="BR85" i="1" s="1"/>
  <c r="BC85" i="1"/>
  <c r="BQ85" i="1" s="1"/>
  <c r="BB85" i="1"/>
  <c r="BP85" i="1" s="1"/>
  <c r="AZ85" i="1"/>
  <c r="BN85" i="1" s="1"/>
  <c r="AY85" i="1"/>
  <c r="BM85" i="1" s="1"/>
  <c r="AX85" i="1"/>
  <c r="BL85" i="1" s="1"/>
  <c r="BH84" i="1"/>
  <c r="BV84" i="1" s="1"/>
  <c r="BG84" i="1"/>
  <c r="BU84" i="1" s="1"/>
  <c r="BF84" i="1"/>
  <c r="BT84" i="1" s="1"/>
  <c r="BD84" i="1"/>
  <c r="BR84" i="1" s="1"/>
  <c r="BC84" i="1"/>
  <c r="BQ84" i="1" s="1"/>
  <c r="BB84" i="1"/>
  <c r="BP84" i="1" s="1"/>
  <c r="AZ84" i="1"/>
  <c r="BN84" i="1" s="1"/>
  <c r="AY84" i="1"/>
  <c r="BM84" i="1" s="1"/>
  <c r="AX84" i="1"/>
  <c r="BL84" i="1" s="1"/>
  <c r="BH75" i="1"/>
  <c r="BV75" i="1" s="1"/>
  <c r="BG75" i="1"/>
  <c r="BU75" i="1" s="1"/>
  <c r="BF75" i="1"/>
  <c r="BT75" i="1" s="1"/>
  <c r="BD75" i="1"/>
  <c r="BR75" i="1" s="1"/>
  <c r="BC75" i="1"/>
  <c r="BQ75" i="1" s="1"/>
  <c r="BB75" i="1"/>
  <c r="BP75" i="1" s="1"/>
  <c r="AZ75" i="1"/>
  <c r="BN75" i="1" s="1"/>
  <c r="AY75" i="1"/>
  <c r="BM75" i="1" s="1"/>
  <c r="AX75" i="1"/>
  <c r="BL75" i="1" s="1"/>
  <c r="BH74" i="1"/>
  <c r="BV74" i="1" s="1"/>
  <c r="BG74" i="1"/>
  <c r="BU74" i="1" s="1"/>
  <c r="BF74" i="1"/>
  <c r="BT74" i="1" s="1"/>
  <c r="BD74" i="1"/>
  <c r="BR74" i="1" s="1"/>
  <c r="BC74" i="1"/>
  <c r="BQ74" i="1" s="1"/>
  <c r="BB74" i="1"/>
  <c r="BP74" i="1" s="1"/>
  <c r="AZ74" i="1"/>
  <c r="BN74" i="1" s="1"/>
  <c r="AY74" i="1"/>
  <c r="BM74" i="1" s="1"/>
  <c r="AX74" i="1"/>
  <c r="BL74" i="1" s="1"/>
  <c r="BH73" i="1"/>
  <c r="BV73" i="1" s="1"/>
  <c r="BG73" i="1"/>
  <c r="BU73" i="1" s="1"/>
  <c r="BF73" i="1"/>
  <c r="BT73" i="1" s="1"/>
  <c r="BD73" i="1"/>
  <c r="BR73" i="1" s="1"/>
  <c r="BC73" i="1"/>
  <c r="BQ73" i="1" s="1"/>
  <c r="BB73" i="1"/>
  <c r="BP73" i="1" s="1"/>
  <c r="AZ73" i="1"/>
  <c r="BN73" i="1" s="1"/>
  <c r="AY73" i="1"/>
  <c r="BM73" i="1" s="1"/>
  <c r="AX73" i="1"/>
  <c r="BL73" i="1" s="1"/>
  <c r="BH72" i="1"/>
  <c r="BV72" i="1" s="1"/>
  <c r="BG72" i="1"/>
  <c r="BU72" i="1" s="1"/>
  <c r="BF72" i="1"/>
  <c r="BT72" i="1" s="1"/>
  <c r="BD72" i="1"/>
  <c r="BR72" i="1" s="1"/>
  <c r="BC72" i="1"/>
  <c r="BQ72" i="1" s="1"/>
  <c r="BB72" i="1"/>
  <c r="BP72" i="1" s="1"/>
  <c r="AZ72" i="1"/>
  <c r="BN72" i="1" s="1"/>
  <c r="AY72" i="1"/>
  <c r="BM72" i="1" s="1"/>
  <c r="AX72" i="1"/>
  <c r="BL72" i="1" s="1"/>
  <c r="BH56" i="1"/>
  <c r="BV56" i="1" s="1"/>
  <c r="BG56" i="1"/>
  <c r="BU56" i="1" s="1"/>
  <c r="BF56" i="1"/>
  <c r="BT56" i="1" s="1"/>
  <c r="BD56" i="1"/>
  <c r="BR56" i="1" s="1"/>
  <c r="BC56" i="1"/>
  <c r="BQ56" i="1" s="1"/>
  <c r="BB56" i="1"/>
  <c r="BP56" i="1" s="1"/>
  <c r="AZ56" i="1"/>
  <c r="BN56" i="1" s="1"/>
  <c r="AY56" i="1"/>
  <c r="BM56" i="1" s="1"/>
  <c r="AX56" i="1"/>
  <c r="BL56" i="1" s="1"/>
  <c r="BH55" i="1"/>
  <c r="BV55" i="1" s="1"/>
  <c r="BG55" i="1"/>
  <c r="BU55" i="1" s="1"/>
  <c r="BF55" i="1"/>
  <c r="BT55" i="1" s="1"/>
  <c r="BD55" i="1"/>
  <c r="BR55" i="1" s="1"/>
  <c r="BC55" i="1"/>
  <c r="BQ55" i="1" s="1"/>
  <c r="BB55" i="1"/>
  <c r="BP55" i="1" s="1"/>
  <c r="AZ55" i="1"/>
  <c r="BN55" i="1" s="1"/>
  <c r="AY55" i="1"/>
  <c r="BM55" i="1" s="1"/>
  <c r="AX55" i="1"/>
  <c r="BL55" i="1" s="1"/>
  <c r="BH54" i="1"/>
  <c r="BV54" i="1" s="1"/>
  <c r="BG54" i="1"/>
  <c r="BU54" i="1" s="1"/>
  <c r="BF54" i="1"/>
  <c r="BT54" i="1" s="1"/>
  <c r="BD54" i="1"/>
  <c r="BR54" i="1" s="1"/>
  <c r="BC54" i="1"/>
  <c r="BQ54" i="1" s="1"/>
  <c r="BB54" i="1"/>
  <c r="BP54" i="1" s="1"/>
  <c r="AZ54" i="1"/>
  <c r="BN54" i="1" s="1"/>
  <c r="AY54" i="1"/>
  <c r="BM54" i="1" s="1"/>
  <c r="AX54" i="1"/>
  <c r="BL54" i="1" s="1"/>
  <c r="BH53" i="1"/>
  <c r="BV53" i="1" s="1"/>
  <c r="BG53" i="1"/>
  <c r="BU53" i="1" s="1"/>
  <c r="BF53" i="1"/>
  <c r="BT53" i="1" s="1"/>
  <c r="BD53" i="1"/>
  <c r="BR53" i="1" s="1"/>
  <c r="BC53" i="1"/>
  <c r="BQ53" i="1" s="1"/>
  <c r="BB53" i="1"/>
  <c r="BP53" i="1" s="1"/>
  <c r="AZ53" i="1"/>
  <c r="BN53" i="1" s="1"/>
  <c r="AY53" i="1"/>
  <c r="BM53" i="1" s="1"/>
  <c r="AX53" i="1"/>
  <c r="BL53" i="1" s="1"/>
  <c r="BH44" i="1"/>
  <c r="BV44" i="1" s="1"/>
  <c r="BG44" i="1"/>
  <c r="BU44" i="1" s="1"/>
  <c r="BF44" i="1"/>
  <c r="BT44" i="1" s="1"/>
  <c r="BD44" i="1"/>
  <c r="BR44" i="1" s="1"/>
  <c r="BC44" i="1"/>
  <c r="BQ44" i="1" s="1"/>
  <c r="BB44" i="1"/>
  <c r="BP44" i="1" s="1"/>
  <c r="AZ44" i="1"/>
  <c r="BN44" i="1" s="1"/>
  <c r="AY44" i="1"/>
  <c r="BM44" i="1" s="1"/>
  <c r="AX44" i="1"/>
  <c r="BL44" i="1" s="1"/>
  <c r="BH43" i="1"/>
  <c r="BV43" i="1" s="1"/>
  <c r="BG43" i="1"/>
  <c r="BU43" i="1" s="1"/>
  <c r="BF43" i="1"/>
  <c r="BT43" i="1" s="1"/>
  <c r="BD43" i="1"/>
  <c r="BR43" i="1" s="1"/>
  <c r="BC43" i="1"/>
  <c r="BQ43" i="1" s="1"/>
  <c r="BB43" i="1"/>
  <c r="BP43" i="1" s="1"/>
  <c r="AZ43" i="1"/>
  <c r="BN43" i="1" s="1"/>
  <c r="AY43" i="1"/>
  <c r="BM43" i="1" s="1"/>
  <c r="AX43" i="1"/>
  <c r="BL43" i="1" s="1"/>
  <c r="BH42" i="1"/>
  <c r="BV42" i="1" s="1"/>
  <c r="BG42" i="1"/>
  <c r="BU42" i="1" s="1"/>
  <c r="BF42" i="1"/>
  <c r="BT42" i="1" s="1"/>
  <c r="BD42" i="1"/>
  <c r="BR42" i="1" s="1"/>
  <c r="BC42" i="1"/>
  <c r="BQ42" i="1" s="1"/>
  <c r="BB42" i="1"/>
  <c r="BP42" i="1" s="1"/>
  <c r="AZ42" i="1"/>
  <c r="BN42" i="1" s="1"/>
  <c r="AY42" i="1"/>
  <c r="BM42" i="1" s="1"/>
  <c r="AX42" i="1"/>
  <c r="BL42" i="1" s="1"/>
  <c r="BH41" i="1"/>
  <c r="BV41" i="1" s="1"/>
  <c r="BG41" i="1"/>
  <c r="BU41" i="1" s="1"/>
  <c r="BF41" i="1"/>
  <c r="BT41" i="1" s="1"/>
  <c r="BD41" i="1"/>
  <c r="BR41" i="1" s="1"/>
  <c r="BC41" i="1"/>
  <c r="BQ41" i="1" s="1"/>
  <c r="BB41" i="1"/>
  <c r="BP41" i="1" s="1"/>
  <c r="AZ41" i="1"/>
  <c r="BN41" i="1" s="1"/>
  <c r="AY41" i="1"/>
  <c r="BM41" i="1" s="1"/>
  <c r="AX41" i="1"/>
  <c r="BL41" i="1" s="1"/>
  <c r="BH27" i="1"/>
  <c r="BV27" i="1" s="1"/>
  <c r="BG27" i="1"/>
  <c r="BU27" i="1" s="1"/>
  <c r="BF27" i="1"/>
  <c r="BT27" i="1" s="1"/>
  <c r="BD27" i="1"/>
  <c r="BR27" i="1" s="1"/>
  <c r="BC27" i="1"/>
  <c r="BQ27" i="1" s="1"/>
  <c r="BB27" i="1"/>
  <c r="BP27" i="1" s="1"/>
  <c r="AZ27" i="1"/>
  <c r="BN27" i="1" s="1"/>
  <c r="AY27" i="1"/>
  <c r="BM27" i="1" s="1"/>
  <c r="AX27" i="1"/>
  <c r="BL27" i="1" s="1"/>
  <c r="BH26" i="1"/>
  <c r="BV26" i="1" s="1"/>
  <c r="BG26" i="1"/>
  <c r="BU26" i="1" s="1"/>
  <c r="BF26" i="1"/>
  <c r="BT26" i="1" s="1"/>
  <c r="BD26" i="1"/>
  <c r="BR26" i="1" s="1"/>
  <c r="BC26" i="1"/>
  <c r="BQ26" i="1" s="1"/>
  <c r="BB26" i="1"/>
  <c r="BP26" i="1" s="1"/>
  <c r="AZ26" i="1"/>
  <c r="BN26" i="1" s="1"/>
  <c r="AY26" i="1"/>
  <c r="BM26" i="1" s="1"/>
  <c r="AX26" i="1"/>
  <c r="BL26" i="1" s="1"/>
  <c r="BH25" i="1"/>
  <c r="BV25" i="1" s="1"/>
  <c r="BG25" i="1"/>
  <c r="BU25" i="1" s="1"/>
  <c r="BF25" i="1"/>
  <c r="BT25" i="1" s="1"/>
  <c r="BD25" i="1"/>
  <c r="BR25" i="1" s="1"/>
  <c r="BC25" i="1"/>
  <c r="BQ25" i="1" s="1"/>
  <c r="BB25" i="1"/>
  <c r="BP25" i="1" s="1"/>
  <c r="AZ25" i="1"/>
  <c r="BN25" i="1" s="1"/>
  <c r="AY25" i="1"/>
  <c r="BM25" i="1" s="1"/>
  <c r="AX25" i="1"/>
  <c r="BL25" i="1" s="1"/>
  <c r="BH24" i="1"/>
  <c r="BV24" i="1" s="1"/>
  <c r="BG24" i="1"/>
  <c r="BU24" i="1" s="1"/>
  <c r="BF24" i="1"/>
  <c r="BT24" i="1" s="1"/>
  <c r="BD24" i="1"/>
  <c r="BR24" i="1" s="1"/>
  <c r="BC24" i="1"/>
  <c r="BQ24" i="1" s="1"/>
  <c r="BB24" i="1"/>
  <c r="BP24" i="1" s="1"/>
  <c r="AZ24" i="1"/>
  <c r="BN24" i="1" s="1"/>
  <c r="AY24" i="1"/>
  <c r="BM24" i="1" s="1"/>
  <c r="AX24" i="1"/>
  <c r="BL24" i="1" s="1"/>
  <c r="BH20" i="1"/>
  <c r="BV20" i="1" s="1"/>
  <c r="BH15" i="1"/>
  <c r="BV15" i="1" s="1"/>
  <c r="BG15" i="1"/>
  <c r="BU15" i="1" s="1"/>
  <c r="BF15" i="1"/>
  <c r="BT15" i="1" s="1"/>
  <c r="BD15" i="1"/>
  <c r="BR15" i="1" s="1"/>
  <c r="BC15" i="1"/>
  <c r="BQ15" i="1" s="1"/>
  <c r="BB15" i="1"/>
  <c r="BP15" i="1" s="1"/>
  <c r="AZ15" i="1"/>
  <c r="BN15" i="1" s="1"/>
  <c r="AY15" i="1"/>
  <c r="BM15" i="1" s="1"/>
  <c r="AX15" i="1"/>
  <c r="BL15" i="1" s="1"/>
  <c r="BH14" i="1"/>
  <c r="BV14" i="1" s="1"/>
  <c r="BG14" i="1"/>
  <c r="BU14" i="1" s="1"/>
  <c r="BF14" i="1"/>
  <c r="BT14" i="1" s="1"/>
  <c r="BD14" i="1"/>
  <c r="BR14" i="1" s="1"/>
  <c r="BC14" i="1"/>
  <c r="BQ14" i="1" s="1"/>
  <c r="BB14" i="1"/>
  <c r="BP14" i="1" s="1"/>
  <c r="AZ14" i="1"/>
  <c r="BN14" i="1" s="1"/>
  <c r="AY14" i="1"/>
  <c r="BM14" i="1" s="1"/>
  <c r="AX14" i="1"/>
  <c r="BL14" i="1" s="1"/>
  <c r="BH13" i="1"/>
  <c r="BV13" i="1" s="1"/>
  <c r="BG13" i="1"/>
  <c r="BU13" i="1" s="1"/>
  <c r="BF13" i="1"/>
  <c r="BT13" i="1" s="1"/>
  <c r="BD13" i="1"/>
  <c r="BR13" i="1" s="1"/>
  <c r="BC13" i="1"/>
  <c r="BQ13" i="1" s="1"/>
  <c r="BB13" i="1"/>
  <c r="BP13" i="1" s="1"/>
  <c r="AZ13" i="1"/>
  <c r="BN13" i="1" s="1"/>
  <c r="AY13" i="1"/>
  <c r="BM13" i="1" s="1"/>
  <c r="AX13" i="1"/>
  <c r="BL13" i="1" s="1"/>
  <c r="BH12" i="1"/>
  <c r="BV12" i="1" s="1"/>
  <c r="BG12" i="1"/>
  <c r="BU12" i="1" s="1"/>
  <c r="BF12" i="1"/>
  <c r="BT12" i="1" s="1"/>
  <c r="BD12" i="1"/>
  <c r="BR12" i="1" s="1"/>
  <c r="BC12" i="1"/>
  <c r="BQ12" i="1" s="1"/>
  <c r="BB12" i="1"/>
  <c r="BP12" i="1" s="1"/>
  <c r="AZ12" i="1"/>
  <c r="BN12" i="1" s="1"/>
  <c r="AY12" i="1"/>
  <c r="BM12" i="1" s="1"/>
  <c r="AX12" i="1"/>
  <c r="BL12" i="1" s="1"/>
  <c r="AP91" i="1"/>
  <c r="BD91" i="1" s="1"/>
  <c r="BR91" i="1" s="1"/>
  <c r="AO91" i="1"/>
  <c r="BC91" i="1" s="1"/>
  <c r="BQ91" i="1" s="1"/>
  <c r="AN91" i="1"/>
  <c r="BB91" i="1" s="1"/>
  <c r="BP91" i="1" s="1"/>
  <c r="AP90" i="1"/>
  <c r="BD90" i="1" s="1"/>
  <c r="BR90" i="1" s="1"/>
  <c r="AO90" i="1"/>
  <c r="BC90" i="1" s="1"/>
  <c r="BQ90" i="1" s="1"/>
  <c r="AN90" i="1"/>
  <c r="BB90" i="1" s="1"/>
  <c r="BP90" i="1" s="1"/>
  <c r="AL90" i="1"/>
  <c r="AZ90" i="1" s="1"/>
  <c r="BN90" i="1" s="1"/>
  <c r="AK90" i="1"/>
  <c r="AY90" i="1" s="1"/>
  <c r="BM90" i="1" s="1"/>
  <c r="AJ90" i="1"/>
  <c r="AX90" i="1" s="1"/>
  <c r="BL90" i="1" s="1"/>
  <c r="AT89" i="1"/>
  <c r="BH89" i="1" s="1"/>
  <c r="BV89" i="1" s="1"/>
  <c r="AS89" i="1"/>
  <c r="BG89" i="1" s="1"/>
  <c r="BU89" i="1" s="1"/>
  <c r="AR89" i="1"/>
  <c r="BF89" i="1" s="1"/>
  <c r="BT89" i="1" s="1"/>
  <c r="AP89" i="1"/>
  <c r="BD89" i="1" s="1"/>
  <c r="BR89" i="1" s="1"/>
  <c r="AO89" i="1"/>
  <c r="BC89" i="1" s="1"/>
  <c r="BQ89" i="1" s="1"/>
  <c r="AN89" i="1"/>
  <c r="BB89" i="1" s="1"/>
  <c r="BP89" i="1" s="1"/>
  <c r="AL89" i="1"/>
  <c r="AZ89" i="1" s="1"/>
  <c r="BN89" i="1" s="1"/>
  <c r="AK89" i="1"/>
  <c r="AY89" i="1" s="1"/>
  <c r="BM89" i="1" s="1"/>
  <c r="AJ89" i="1"/>
  <c r="AX89" i="1" s="1"/>
  <c r="BL89" i="1" s="1"/>
  <c r="AP88" i="1"/>
  <c r="BD88" i="1" s="1"/>
  <c r="BR88" i="1" s="1"/>
  <c r="AO88" i="1"/>
  <c r="BC88" i="1" s="1"/>
  <c r="BQ88" i="1" s="1"/>
  <c r="AN88" i="1"/>
  <c r="BB88" i="1" s="1"/>
  <c r="BP88" i="1" s="1"/>
  <c r="AL88" i="1"/>
  <c r="AZ88" i="1" s="1"/>
  <c r="BN88" i="1" s="1"/>
  <c r="AK88" i="1"/>
  <c r="AY88" i="1" s="1"/>
  <c r="BM88" i="1" s="1"/>
  <c r="AJ88" i="1"/>
  <c r="AX88" i="1" s="1"/>
  <c r="BL88" i="1" s="1"/>
  <c r="AP87" i="1"/>
  <c r="AO87" i="1"/>
  <c r="AN87" i="1"/>
  <c r="AP86" i="1"/>
  <c r="AO86" i="1"/>
  <c r="AN86" i="1"/>
  <c r="AL86" i="1"/>
  <c r="AK86" i="1"/>
  <c r="AJ86" i="1"/>
  <c r="AT85" i="1"/>
  <c r="AS85" i="1"/>
  <c r="AR85" i="1"/>
  <c r="AP85" i="1"/>
  <c r="AO85" i="1"/>
  <c r="AN85" i="1"/>
  <c r="AL85" i="1"/>
  <c r="AK85" i="1"/>
  <c r="AJ85" i="1"/>
  <c r="AP84" i="1"/>
  <c r="AO84" i="1"/>
  <c r="AN84" i="1"/>
  <c r="AL84" i="1"/>
  <c r="AK84" i="1"/>
  <c r="AJ84" i="1"/>
  <c r="AP83" i="1"/>
  <c r="BD83" i="1" s="1"/>
  <c r="BR83" i="1" s="1"/>
  <c r="AO83" i="1"/>
  <c r="BC83" i="1" s="1"/>
  <c r="BQ83" i="1" s="1"/>
  <c r="AN83" i="1"/>
  <c r="BB83" i="1" s="1"/>
  <c r="BP83" i="1" s="1"/>
  <c r="AS82" i="1"/>
  <c r="BG82" i="1" s="1"/>
  <c r="BU82" i="1" s="1"/>
  <c r="AP82" i="1"/>
  <c r="BD82" i="1" s="1"/>
  <c r="BR82" i="1" s="1"/>
  <c r="AO82" i="1"/>
  <c r="BC82" i="1" s="1"/>
  <c r="BQ82" i="1" s="1"/>
  <c r="AN82" i="1"/>
  <c r="BB82" i="1" s="1"/>
  <c r="BP82" i="1" s="1"/>
  <c r="AL82" i="1"/>
  <c r="AZ82" i="1" s="1"/>
  <c r="BN82" i="1" s="1"/>
  <c r="AK82" i="1"/>
  <c r="AY82" i="1" s="1"/>
  <c r="BM82" i="1" s="1"/>
  <c r="AJ82" i="1"/>
  <c r="AX82" i="1" s="1"/>
  <c r="BL82" i="1" s="1"/>
  <c r="AT81" i="1"/>
  <c r="BH81" i="1" s="1"/>
  <c r="BV81" i="1" s="1"/>
  <c r="AS81" i="1"/>
  <c r="BG81" i="1" s="1"/>
  <c r="BU81" i="1" s="1"/>
  <c r="AR81" i="1"/>
  <c r="BF81" i="1" s="1"/>
  <c r="BT81" i="1" s="1"/>
  <c r="AP81" i="1"/>
  <c r="BD81" i="1" s="1"/>
  <c r="BR81" i="1" s="1"/>
  <c r="AO81" i="1"/>
  <c r="BC81" i="1" s="1"/>
  <c r="BQ81" i="1" s="1"/>
  <c r="AN81" i="1"/>
  <c r="BB81" i="1" s="1"/>
  <c r="BP81" i="1" s="1"/>
  <c r="AL81" i="1"/>
  <c r="AZ81" i="1" s="1"/>
  <c r="BN81" i="1" s="1"/>
  <c r="AK81" i="1"/>
  <c r="AY81" i="1" s="1"/>
  <c r="BM81" i="1" s="1"/>
  <c r="AJ81" i="1"/>
  <c r="AX81" i="1" s="1"/>
  <c r="BL81" i="1" s="1"/>
  <c r="AP80" i="1"/>
  <c r="BD80" i="1" s="1"/>
  <c r="BR80" i="1" s="1"/>
  <c r="AO80" i="1"/>
  <c r="BC80" i="1" s="1"/>
  <c r="BQ80" i="1" s="1"/>
  <c r="AN80" i="1"/>
  <c r="BB80" i="1" s="1"/>
  <c r="BP80" i="1" s="1"/>
  <c r="AL80" i="1"/>
  <c r="AZ80" i="1" s="1"/>
  <c r="BN80" i="1" s="1"/>
  <c r="AK80" i="1"/>
  <c r="AY80" i="1" s="1"/>
  <c r="BM80" i="1" s="1"/>
  <c r="AJ80" i="1"/>
  <c r="AX80" i="1" s="1"/>
  <c r="BL80" i="1" s="1"/>
  <c r="AP79" i="1"/>
  <c r="BD79" i="1" s="1"/>
  <c r="BR79" i="1" s="1"/>
  <c r="AO79" i="1"/>
  <c r="BC79" i="1" s="1"/>
  <c r="BQ79" i="1" s="1"/>
  <c r="AN79" i="1"/>
  <c r="BB79" i="1" s="1"/>
  <c r="BP79" i="1" s="1"/>
  <c r="AP78" i="1"/>
  <c r="BD78" i="1" s="1"/>
  <c r="BR78" i="1" s="1"/>
  <c r="AO78" i="1"/>
  <c r="BC78" i="1" s="1"/>
  <c r="BQ78" i="1" s="1"/>
  <c r="AN78" i="1"/>
  <c r="BB78" i="1" s="1"/>
  <c r="BP78" i="1" s="1"/>
  <c r="AL78" i="1"/>
  <c r="AZ78" i="1" s="1"/>
  <c r="BN78" i="1" s="1"/>
  <c r="AK78" i="1"/>
  <c r="AY78" i="1" s="1"/>
  <c r="BM78" i="1" s="1"/>
  <c r="AJ78" i="1"/>
  <c r="AX78" i="1" s="1"/>
  <c r="BL78" i="1" s="1"/>
  <c r="AT77" i="1"/>
  <c r="BH77" i="1" s="1"/>
  <c r="BV77" i="1" s="1"/>
  <c r="AS77" i="1"/>
  <c r="BG77" i="1" s="1"/>
  <c r="BU77" i="1" s="1"/>
  <c r="AR77" i="1"/>
  <c r="BF77" i="1" s="1"/>
  <c r="BT77" i="1" s="1"/>
  <c r="AP77" i="1"/>
  <c r="BD77" i="1" s="1"/>
  <c r="BR77" i="1" s="1"/>
  <c r="AO77" i="1"/>
  <c r="BC77" i="1" s="1"/>
  <c r="BQ77" i="1" s="1"/>
  <c r="AN77" i="1"/>
  <c r="BB77" i="1" s="1"/>
  <c r="BP77" i="1" s="1"/>
  <c r="AL77" i="1"/>
  <c r="AZ77" i="1" s="1"/>
  <c r="BN77" i="1" s="1"/>
  <c r="AK77" i="1"/>
  <c r="AY77" i="1" s="1"/>
  <c r="BM77" i="1" s="1"/>
  <c r="AJ77" i="1"/>
  <c r="AX77" i="1" s="1"/>
  <c r="BL77" i="1" s="1"/>
  <c r="AP76" i="1"/>
  <c r="BD76" i="1" s="1"/>
  <c r="BR76" i="1" s="1"/>
  <c r="AO76" i="1"/>
  <c r="BC76" i="1" s="1"/>
  <c r="BQ76" i="1" s="1"/>
  <c r="AN76" i="1"/>
  <c r="BB76" i="1" s="1"/>
  <c r="BP76" i="1" s="1"/>
  <c r="AL76" i="1"/>
  <c r="AZ76" i="1" s="1"/>
  <c r="BN76" i="1" s="1"/>
  <c r="AK76" i="1"/>
  <c r="AY76" i="1" s="1"/>
  <c r="BM76" i="1" s="1"/>
  <c r="AJ76" i="1"/>
  <c r="AX76" i="1" s="1"/>
  <c r="BL76" i="1" s="1"/>
  <c r="AP75" i="1"/>
  <c r="AO75" i="1"/>
  <c r="AN75" i="1"/>
  <c r="AP74" i="1"/>
  <c r="AO74" i="1"/>
  <c r="AN74" i="1"/>
  <c r="AL74" i="1"/>
  <c r="AK74" i="1"/>
  <c r="AJ74" i="1"/>
  <c r="AT73" i="1"/>
  <c r="AS73" i="1"/>
  <c r="AR73" i="1"/>
  <c r="AP73" i="1"/>
  <c r="AO73" i="1"/>
  <c r="AN73" i="1"/>
  <c r="AL73" i="1"/>
  <c r="AK73" i="1"/>
  <c r="AJ73" i="1"/>
  <c r="AP72" i="1"/>
  <c r="AO72" i="1"/>
  <c r="AN72" i="1"/>
  <c r="AL72" i="1"/>
  <c r="AK72" i="1"/>
  <c r="AJ72" i="1"/>
  <c r="AP71" i="1"/>
  <c r="BD71" i="1" s="1"/>
  <c r="BR71" i="1" s="1"/>
  <c r="AO71" i="1"/>
  <c r="BC71" i="1" s="1"/>
  <c r="BQ71" i="1" s="1"/>
  <c r="AN71" i="1"/>
  <c r="BB71" i="1" s="1"/>
  <c r="BP71" i="1" s="1"/>
  <c r="AT70" i="1"/>
  <c r="BH70" i="1" s="1"/>
  <c r="BV70" i="1" s="1"/>
  <c r="AP70" i="1"/>
  <c r="BD70" i="1" s="1"/>
  <c r="BR70" i="1" s="1"/>
  <c r="AO70" i="1"/>
  <c r="BC70" i="1" s="1"/>
  <c r="BQ70" i="1" s="1"/>
  <c r="AN70" i="1"/>
  <c r="BB70" i="1" s="1"/>
  <c r="BP70" i="1" s="1"/>
  <c r="AL70" i="1"/>
  <c r="AZ70" i="1" s="1"/>
  <c r="BN70" i="1" s="1"/>
  <c r="AK70" i="1"/>
  <c r="AY70" i="1" s="1"/>
  <c r="BM70" i="1" s="1"/>
  <c r="AJ70" i="1"/>
  <c r="AX70" i="1" s="1"/>
  <c r="BL70" i="1" s="1"/>
  <c r="AT69" i="1"/>
  <c r="BH69" i="1" s="1"/>
  <c r="BV69" i="1" s="1"/>
  <c r="AS69" i="1"/>
  <c r="BG69" i="1" s="1"/>
  <c r="BU69" i="1" s="1"/>
  <c r="AR69" i="1"/>
  <c r="BF69" i="1" s="1"/>
  <c r="BT69" i="1" s="1"/>
  <c r="AP69" i="1"/>
  <c r="BD69" i="1" s="1"/>
  <c r="BR69" i="1" s="1"/>
  <c r="AO69" i="1"/>
  <c r="BC69" i="1" s="1"/>
  <c r="BQ69" i="1" s="1"/>
  <c r="AN69" i="1"/>
  <c r="BB69" i="1" s="1"/>
  <c r="BP69" i="1" s="1"/>
  <c r="AL69" i="1"/>
  <c r="AZ69" i="1" s="1"/>
  <c r="BN69" i="1" s="1"/>
  <c r="AK69" i="1"/>
  <c r="AY69" i="1" s="1"/>
  <c r="BM69" i="1" s="1"/>
  <c r="AJ69" i="1"/>
  <c r="AX69" i="1" s="1"/>
  <c r="BL69" i="1" s="1"/>
  <c r="AP68" i="1"/>
  <c r="BD68" i="1" s="1"/>
  <c r="BR68" i="1" s="1"/>
  <c r="AO68" i="1"/>
  <c r="BC68" i="1" s="1"/>
  <c r="BQ68" i="1" s="1"/>
  <c r="AN68" i="1"/>
  <c r="BB68" i="1" s="1"/>
  <c r="BP68" i="1" s="1"/>
  <c r="AL68" i="1"/>
  <c r="AZ68" i="1" s="1"/>
  <c r="BN68" i="1" s="1"/>
  <c r="AK68" i="1"/>
  <c r="AY68" i="1" s="1"/>
  <c r="BM68" i="1" s="1"/>
  <c r="AJ68" i="1"/>
  <c r="AX68" i="1" s="1"/>
  <c r="BL68" i="1" s="1"/>
  <c r="AP60" i="1"/>
  <c r="BD60" i="1" s="1"/>
  <c r="BR60" i="1" s="1"/>
  <c r="AO60" i="1"/>
  <c r="BC60" i="1" s="1"/>
  <c r="BQ60" i="1" s="1"/>
  <c r="AN60" i="1"/>
  <c r="BB60" i="1" s="1"/>
  <c r="BP60" i="1" s="1"/>
  <c r="AP59" i="1"/>
  <c r="BD59" i="1" s="1"/>
  <c r="BR59" i="1" s="1"/>
  <c r="AO59" i="1"/>
  <c r="BC59" i="1" s="1"/>
  <c r="BQ59" i="1" s="1"/>
  <c r="AN59" i="1"/>
  <c r="BB59" i="1" s="1"/>
  <c r="BP59" i="1" s="1"/>
  <c r="AL59" i="1"/>
  <c r="AZ59" i="1" s="1"/>
  <c r="BN59" i="1" s="1"/>
  <c r="AK59" i="1"/>
  <c r="AY59" i="1" s="1"/>
  <c r="BM59" i="1" s="1"/>
  <c r="AJ59" i="1"/>
  <c r="AX59" i="1" s="1"/>
  <c r="BL59" i="1" s="1"/>
  <c r="AT58" i="1"/>
  <c r="BH58" i="1" s="1"/>
  <c r="BV58" i="1" s="1"/>
  <c r="AS58" i="1"/>
  <c r="BG58" i="1" s="1"/>
  <c r="BU58" i="1" s="1"/>
  <c r="AR58" i="1"/>
  <c r="BF58" i="1" s="1"/>
  <c r="BT58" i="1" s="1"/>
  <c r="AP58" i="1"/>
  <c r="BD58" i="1" s="1"/>
  <c r="BR58" i="1" s="1"/>
  <c r="AO58" i="1"/>
  <c r="BC58" i="1" s="1"/>
  <c r="BQ58" i="1" s="1"/>
  <c r="AN58" i="1"/>
  <c r="BB58" i="1" s="1"/>
  <c r="BP58" i="1" s="1"/>
  <c r="AL58" i="1"/>
  <c r="AZ58" i="1" s="1"/>
  <c r="BN58" i="1" s="1"/>
  <c r="AK58" i="1"/>
  <c r="AY58" i="1" s="1"/>
  <c r="BM58" i="1" s="1"/>
  <c r="AJ58" i="1"/>
  <c r="AX58" i="1" s="1"/>
  <c r="BL58" i="1" s="1"/>
  <c r="AP57" i="1"/>
  <c r="BD57" i="1" s="1"/>
  <c r="BR57" i="1" s="1"/>
  <c r="AO57" i="1"/>
  <c r="BC57" i="1" s="1"/>
  <c r="BQ57" i="1" s="1"/>
  <c r="AN57" i="1"/>
  <c r="BB57" i="1" s="1"/>
  <c r="BP57" i="1" s="1"/>
  <c r="AL57" i="1"/>
  <c r="AZ57" i="1" s="1"/>
  <c r="BN57" i="1" s="1"/>
  <c r="AK57" i="1"/>
  <c r="AY57" i="1" s="1"/>
  <c r="BM57" i="1" s="1"/>
  <c r="AJ57" i="1"/>
  <c r="AX57" i="1" s="1"/>
  <c r="BL57" i="1" s="1"/>
  <c r="AP56" i="1"/>
  <c r="AO56" i="1"/>
  <c r="AN56" i="1"/>
  <c r="AR55" i="1"/>
  <c r="AP55" i="1"/>
  <c r="AO55" i="1"/>
  <c r="AN55" i="1"/>
  <c r="AL55" i="1"/>
  <c r="AK55" i="1"/>
  <c r="AJ55" i="1"/>
  <c r="AT54" i="1"/>
  <c r="AS54" i="1"/>
  <c r="AR54" i="1"/>
  <c r="AP54" i="1"/>
  <c r="AO54" i="1"/>
  <c r="AN54" i="1"/>
  <c r="AL54" i="1"/>
  <c r="AK54" i="1"/>
  <c r="AJ54" i="1"/>
  <c r="AP53" i="1"/>
  <c r="AO53" i="1"/>
  <c r="AN53" i="1"/>
  <c r="AL53" i="1"/>
  <c r="AK53" i="1"/>
  <c r="AJ53" i="1"/>
  <c r="AP52" i="1"/>
  <c r="BD52" i="1" s="1"/>
  <c r="BR52" i="1" s="1"/>
  <c r="AO52" i="1"/>
  <c r="BC52" i="1" s="1"/>
  <c r="BQ52" i="1" s="1"/>
  <c r="AN52" i="1"/>
  <c r="BB52" i="1" s="1"/>
  <c r="BP52" i="1" s="1"/>
  <c r="AP51" i="1"/>
  <c r="BD51" i="1" s="1"/>
  <c r="BR51" i="1" s="1"/>
  <c r="AO51" i="1"/>
  <c r="BC51" i="1" s="1"/>
  <c r="BQ51" i="1" s="1"/>
  <c r="AN51" i="1"/>
  <c r="BB51" i="1" s="1"/>
  <c r="BP51" i="1" s="1"/>
  <c r="AL51" i="1"/>
  <c r="AZ51" i="1" s="1"/>
  <c r="BN51" i="1" s="1"/>
  <c r="AK51" i="1"/>
  <c r="AY51" i="1" s="1"/>
  <c r="BM51" i="1" s="1"/>
  <c r="AJ51" i="1"/>
  <c r="AX51" i="1" s="1"/>
  <c r="BL51" i="1" s="1"/>
  <c r="AT50" i="1"/>
  <c r="BH50" i="1" s="1"/>
  <c r="BV50" i="1" s="1"/>
  <c r="AS50" i="1"/>
  <c r="BG50" i="1" s="1"/>
  <c r="BU50" i="1" s="1"/>
  <c r="AR50" i="1"/>
  <c r="BF50" i="1" s="1"/>
  <c r="BT50" i="1" s="1"/>
  <c r="AP50" i="1"/>
  <c r="BD50" i="1" s="1"/>
  <c r="BR50" i="1" s="1"/>
  <c r="AO50" i="1"/>
  <c r="BC50" i="1" s="1"/>
  <c r="BQ50" i="1" s="1"/>
  <c r="AN50" i="1"/>
  <c r="BB50" i="1" s="1"/>
  <c r="BP50" i="1" s="1"/>
  <c r="AL50" i="1"/>
  <c r="AZ50" i="1" s="1"/>
  <c r="BN50" i="1" s="1"/>
  <c r="AK50" i="1"/>
  <c r="AY50" i="1" s="1"/>
  <c r="BM50" i="1" s="1"/>
  <c r="AJ50" i="1"/>
  <c r="AX50" i="1" s="1"/>
  <c r="BL50" i="1" s="1"/>
  <c r="AP49" i="1"/>
  <c r="BD49" i="1" s="1"/>
  <c r="BR49" i="1" s="1"/>
  <c r="AO49" i="1"/>
  <c r="BC49" i="1" s="1"/>
  <c r="BQ49" i="1" s="1"/>
  <c r="AN49" i="1"/>
  <c r="BB49" i="1" s="1"/>
  <c r="BP49" i="1" s="1"/>
  <c r="AL49" i="1"/>
  <c r="AZ49" i="1" s="1"/>
  <c r="BN49" i="1" s="1"/>
  <c r="AK49" i="1"/>
  <c r="AY49" i="1" s="1"/>
  <c r="BM49" i="1" s="1"/>
  <c r="AJ49" i="1"/>
  <c r="AX49" i="1" s="1"/>
  <c r="BL49" i="1" s="1"/>
  <c r="AP48" i="1"/>
  <c r="BD48" i="1" s="1"/>
  <c r="BR48" i="1" s="1"/>
  <c r="AO48" i="1"/>
  <c r="BC48" i="1" s="1"/>
  <c r="BQ48" i="1" s="1"/>
  <c r="AN48" i="1"/>
  <c r="BB48" i="1" s="1"/>
  <c r="BP48" i="1" s="1"/>
  <c r="AP47" i="1"/>
  <c r="BD47" i="1" s="1"/>
  <c r="BR47" i="1" s="1"/>
  <c r="AO47" i="1"/>
  <c r="BC47" i="1" s="1"/>
  <c r="BQ47" i="1" s="1"/>
  <c r="AN47" i="1"/>
  <c r="BB47" i="1" s="1"/>
  <c r="BP47" i="1" s="1"/>
  <c r="AL47" i="1"/>
  <c r="AZ47" i="1" s="1"/>
  <c r="BN47" i="1" s="1"/>
  <c r="AK47" i="1"/>
  <c r="AY47" i="1" s="1"/>
  <c r="BM47" i="1" s="1"/>
  <c r="AJ47" i="1"/>
  <c r="AX47" i="1" s="1"/>
  <c r="BL47" i="1" s="1"/>
  <c r="AT46" i="1"/>
  <c r="BH46" i="1" s="1"/>
  <c r="BV46" i="1" s="1"/>
  <c r="AS46" i="1"/>
  <c r="BG46" i="1" s="1"/>
  <c r="BU46" i="1" s="1"/>
  <c r="AR46" i="1"/>
  <c r="BF46" i="1" s="1"/>
  <c r="BT46" i="1" s="1"/>
  <c r="AP46" i="1"/>
  <c r="BD46" i="1" s="1"/>
  <c r="BR46" i="1" s="1"/>
  <c r="AO46" i="1"/>
  <c r="BC46" i="1" s="1"/>
  <c r="BQ46" i="1" s="1"/>
  <c r="AN46" i="1"/>
  <c r="BB46" i="1" s="1"/>
  <c r="BP46" i="1" s="1"/>
  <c r="AL46" i="1"/>
  <c r="AZ46" i="1" s="1"/>
  <c r="BN46" i="1" s="1"/>
  <c r="AK46" i="1"/>
  <c r="AY46" i="1" s="1"/>
  <c r="BM46" i="1" s="1"/>
  <c r="AJ46" i="1"/>
  <c r="AX46" i="1" s="1"/>
  <c r="BL46" i="1" s="1"/>
  <c r="AP45" i="1"/>
  <c r="BD45" i="1" s="1"/>
  <c r="BR45" i="1" s="1"/>
  <c r="AO45" i="1"/>
  <c r="BC45" i="1" s="1"/>
  <c r="BQ45" i="1" s="1"/>
  <c r="AN45" i="1"/>
  <c r="BB45" i="1" s="1"/>
  <c r="BP45" i="1" s="1"/>
  <c r="AL45" i="1"/>
  <c r="AZ45" i="1" s="1"/>
  <c r="BN45" i="1" s="1"/>
  <c r="AK45" i="1"/>
  <c r="AY45" i="1" s="1"/>
  <c r="BM45" i="1" s="1"/>
  <c r="AJ45" i="1"/>
  <c r="AX45" i="1" s="1"/>
  <c r="BL45" i="1" s="1"/>
  <c r="AP44" i="1"/>
  <c r="AO44" i="1"/>
  <c r="AN44" i="1"/>
  <c r="AS43" i="1"/>
  <c r="AP43" i="1"/>
  <c r="AO43" i="1"/>
  <c r="AN43" i="1"/>
  <c r="AL43" i="1"/>
  <c r="AK43" i="1"/>
  <c r="AJ43" i="1"/>
  <c r="AT42" i="1"/>
  <c r="AS42" i="1"/>
  <c r="AR42" i="1"/>
  <c r="AP42" i="1"/>
  <c r="AO42" i="1"/>
  <c r="AN42" i="1"/>
  <c r="AL42" i="1"/>
  <c r="AK42" i="1"/>
  <c r="AJ42" i="1"/>
  <c r="AP41" i="1"/>
  <c r="AO41" i="1"/>
  <c r="AN41" i="1"/>
  <c r="AL41" i="1"/>
  <c r="AK41" i="1"/>
  <c r="AJ41" i="1"/>
  <c r="AP40" i="1"/>
  <c r="BD40" i="1" s="1"/>
  <c r="BR40" i="1" s="1"/>
  <c r="AO40" i="1"/>
  <c r="BC40" i="1" s="1"/>
  <c r="BQ40" i="1" s="1"/>
  <c r="AN40" i="1"/>
  <c r="BB40" i="1" s="1"/>
  <c r="BP40" i="1" s="1"/>
  <c r="AP39" i="1"/>
  <c r="BD39" i="1" s="1"/>
  <c r="BR39" i="1" s="1"/>
  <c r="AO39" i="1"/>
  <c r="BC39" i="1" s="1"/>
  <c r="BQ39" i="1" s="1"/>
  <c r="AN39" i="1"/>
  <c r="BB39" i="1" s="1"/>
  <c r="BP39" i="1" s="1"/>
  <c r="AL39" i="1"/>
  <c r="AZ39" i="1" s="1"/>
  <c r="BN39" i="1" s="1"/>
  <c r="AK39" i="1"/>
  <c r="AY39" i="1" s="1"/>
  <c r="BM39" i="1" s="1"/>
  <c r="AJ39" i="1"/>
  <c r="AX39" i="1" s="1"/>
  <c r="BL39" i="1" s="1"/>
  <c r="AT38" i="1"/>
  <c r="BH38" i="1" s="1"/>
  <c r="BV38" i="1" s="1"/>
  <c r="AS38" i="1"/>
  <c r="BG38" i="1" s="1"/>
  <c r="BU38" i="1" s="1"/>
  <c r="AR38" i="1"/>
  <c r="BF38" i="1" s="1"/>
  <c r="BT38" i="1" s="1"/>
  <c r="AP38" i="1"/>
  <c r="BD38" i="1" s="1"/>
  <c r="BR38" i="1" s="1"/>
  <c r="AO38" i="1"/>
  <c r="BC38" i="1" s="1"/>
  <c r="BQ38" i="1" s="1"/>
  <c r="AN38" i="1"/>
  <c r="BB38" i="1" s="1"/>
  <c r="BP38" i="1" s="1"/>
  <c r="AL38" i="1"/>
  <c r="AZ38" i="1" s="1"/>
  <c r="BN38" i="1" s="1"/>
  <c r="AK38" i="1"/>
  <c r="AY38" i="1" s="1"/>
  <c r="BM38" i="1" s="1"/>
  <c r="AJ38" i="1"/>
  <c r="AX38" i="1" s="1"/>
  <c r="BL38" i="1" s="1"/>
  <c r="AP37" i="1"/>
  <c r="BD37" i="1" s="1"/>
  <c r="BR37" i="1" s="1"/>
  <c r="AO37" i="1"/>
  <c r="BC37" i="1" s="1"/>
  <c r="BQ37" i="1" s="1"/>
  <c r="AN37" i="1"/>
  <c r="BB37" i="1" s="1"/>
  <c r="BP37" i="1" s="1"/>
  <c r="AL37" i="1"/>
  <c r="AZ37" i="1" s="1"/>
  <c r="BN37" i="1" s="1"/>
  <c r="AK37" i="1"/>
  <c r="AY37" i="1" s="1"/>
  <c r="BM37" i="1" s="1"/>
  <c r="AJ37" i="1"/>
  <c r="AX37" i="1" s="1"/>
  <c r="BL37" i="1" s="1"/>
  <c r="AT29" i="1"/>
  <c r="BH29" i="1" s="1"/>
  <c r="BV29" i="1" s="1"/>
  <c r="AS29" i="1"/>
  <c r="BG29" i="1" s="1"/>
  <c r="BU29" i="1" s="1"/>
  <c r="AT25" i="1"/>
  <c r="AS25" i="1"/>
  <c r="AT21" i="1"/>
  <c r="BH21" i="1" s="1"/>
  <c r="BV21" i="1" s="1"/>
  <c r="AS21" i="1"/>
  <c r="BG21" i="1" s="1"/>
  <c r="BU21" i="1" s="1"/>
  <c r="AT17" i="1"/>
  <c r="BH17" i="1" s="1"/>
  <c r="BV17" i="1" s="1"/>
  <c r="AS17" i="1"/>
  <c r="BG17" i="1" s="1"/>
  <c r="BU17" i="1" s="1"/>
  <c r="AT13" i="1"/>
  <c r="AS13" i="1"/>
  <c r="AT9" i="1"/>
  <c r="BH9" i="1" s="1"/>
  <c r="BV9" i="1" s="1"/>
  <c r="AS9" i="1"/>
  <c r="BG9" i="1" s="1"/>
  <c r="BU9" i="1" s="1"/>
  <c r="AR29" i="1"/>
  <c r="BF29" i="1" s="1"/>
  <c r="BT29" i="1" s="1"/>
  <c r="AR25" i="1"/>
  <c r="AR21" i="1"/>
  <c r="BF21" i="1" s="1"/>
  <c r="BT21" i="1" s="1"/>
  <c r="AR18" i="1"/>
  <c r="BF18" i="1" s="1"/>
  <c r="BT18" i="1" s="1"/>
  <c r="AR17" i="1"/>
  <c r="BF17" i="1" s="1"/>
  <c r="BT17" i="1" s="1"/>
  <c r="AR13" i="1"/>
  <c r="AR9" i="1"/>
  <c r="BF9" i="1" s="1"/>
  <c r="BT9" i="1" s="1"/>
  <c r="AP31" i="1"/>
  <c r="BD31" i="1" s="1"/>
  <c r="BR31" i="1" s="1"/>
  <c r="AO31" i="1"/>
  <c r="BC31" i="1" s="1"/>
  <c r="BQ31" i="1" s="1"/>
  <c r="AP30" i="1"/>
  <c r="BD30" i="1" s="1"/>
  <c r="BR30" i="1" s="1"/>
  <c r="AO30" i="1"/>
  <c r="BC30" i="1" s="1"/>
  <c r="BQ30" i="1" s="1"/>
  <c r="AP29" i="1"/>
  <c r="BD29" i="1" s="1"/>
  <c r="BR29" i="1" s="1"/>
  <c r="AO29" i="1"/>
  <c r="BC29" i="1" s="1"/>
  <c r="BQ29" i="1" s="1"/>
  <c r="AP28" i="1"/>
  <c r="BD28" i="1" s="1"/>
  <c r="BR28" i="1" s="1"/>
  <c r="AO28" i="1"/>
  <c r="BC28" i="1" s="1"/>
  <c r="BQ28" i="1" s="1"/>
  <c r="AP27" i="1"/>
  <c r="AO27" i="1"/>
  <c r="AP26" i="1"/>
  <c r="AO26" i="1"/>
  <c r="AP25" i="1"/>
  <c r="AO25" i="1"/>
  <c r="AP24" i="1"/>
  <c r="AO24" i="1"/>
  <c r="AP23" i="1"/>
  <c r="BD23" i="1" s="1"/>
  <c r="BR23" i="1" s="1"/>
  <c r="AO23" i="1"/>
  <c r="BC23" i="1" s="1"/>
  <c r="BQ23" i="1" s="1"/>
  <c r="AP22" i="1"/>
  <c r="BD22" i="1" s="1"/>
  <c r="BR22" i="1" s="1"/>
  <c r="AO22" i="1"/>
  <c r="BC22" i="1" s="1"/>
  <c r="BQ22" i="1" s="1"/>
  <c r="AP21" i="1"/>
  <c r="BD21" i="1" s="1"/>
  <c r="BR21" i="1" s="1"/>
  <c r="AO21" i="1"/>
  <c r="BC21" i="1" s="1"/>
  <c r="BQ21" i="1" s="1"/>
  <c r="AP20" i="1"/>
  <c r="BD20" i="1" s="1"/>
  <c r="BR20" i="1" s="1"/>
  <c r="AO20" i="1"/>
  <c r="BC20" i="1" s="1"/>
  <c r="BQ20" i="1" s="1"/>
  <c r="AP19" i="1"/>
  <c r="BD19" i="1" s="1"/>
  <c r="BR19" i="1" s="1"/>
  <c r="AO19" i="1"/>
  <c r="BC19" i="1" s="1"/>
  <c r="BQ19" i="1" s="1"/>
  <c r="AP18" i="1"/>
  <c r="BD18" i="1" s="1"/>
  <c r="BR18" i="1" s="1"/>
  <c r="AO18" i="1"/>
  <c r="BC18" i="1" s="1"/>
  <c r="BQ18" i="1" s="1"/>
  <c r="AP17" i="1"/>
  <c r="BD17" i="1" s="1"/>
  <c r="BR17" i="1" s="1"/>
  <c r="AO17" i="1"/>
  <c r="BC17" i="1" s="1"/>
  <c r="BQ17" i="1" s="1"/>
  <c r="AP16" i="1"/>
  <c r="BD16" i="1" s="1"/>
  <c r="BR16" i="1" s="1"/>
  <c r="AO16" i="1"/>
  <c r="BC16" i="1" s="1"/>
  <c r="BQ16" i="1" s="1"/>
  <c r="AP15" i="1"/>
  <c r="AO15" i="1"/>
  <c r="AP14" i="1"/>
  <c r="AO14" i="1"/>
  <c r="AP13" i="1"/>
  <c r="AO13" i="1"/>
  <c r="AP12" i="1"/>
  <c r="AO12" i="1"/>
  <c r="AP11" i="1"/>
  <c r="BD11" i="1" s="1"/>
  <c r="BR11" i="1" s="1"/>
  <c r="AO11" i="1"/>
  <c r="BC11" i="1" s="1"/>
  <c r="BQ11" i="1" s="1"/>
  <c r="AP10" i="1"/>
  <c r="BD10" i="1" s="1"/>
  <c r="BR10" i="1" s="1"/>
  <c r="AO10" i="1"/>
  <c r="BC10" i="1" s="1"/>
  <c r="BQ10" i="1" s="1"/>
  <c r="AP9" i="1"/>
  <c r="BD9" i="1" s="1"/>
  <c r="BR9" i="1" s="1"/>
  <c r="AO9" i="1"/>
  <c r="BC9" i="1" s="1"/>
  <c r="BQ9" i="1" s="1"/>
  <c r="AP8" i="1"/>
  <c r="BD8" i="1" s="1"/>
  <c r="BR8" i="1" s="1"/>
  <c r="AO8" i="1"/>
  <c r="BC8" i="1" s="1"/>
  <c r="BQ8" i="1" s="1"/>
  <c r="AN31" i="1"/>
  <c r="BB31" i="1" s="1"/>
  <c r="BP31" i="1" s="1"/>
  <c r="AN30" i="1"/>
  <c r="BB30" i="1" s="1"/>
  <c r="BP30" i="1" s="1"/>
  <c r="AN29" i="1"/>
  <c r="BB29" i="1" s="1"/>
  <c r="BP29" i="1" s="1"/>
  <c r="AN28" i="1"/>
  <c r="BB28" i="1" s="1"/>
  <c r="BP28" i="1" s="1"/>
  <c r="AN27" i="1"/>
  <c r="AN26" i="1"/>
  <c r="AN25" i="1"/>
  <c r="AN24" i="1"/>
  <c r="AN23" i="1"/>
  <c r="BB23" i="1" s="1"/>
  <c r="BP23" i="1" s="1"/>
  <c r="AN22" i="1"/>
  <c r="BB22" i="1" s="1"/>
  <c r="BP22" i="1" s="1"/>
  <c r="AN21" i="1"/>
  <c r="BB21" i="1" s="1"/>
  <c r="BP21" i="1" s="1"/>
  <c r="AN20" i="1"/>
  <c r="BB20" i="1" s="1"/>
  <c r="BP20" i="1" s="1"/>
  <c r="AN19" i="1"/>
  <c r="BB19" i="1" s="1"/>
  <c r="BP19" i="1" s="1"/>
  <c r="AN18" i="1"/>
  <c r="BB18" i="1" s="1"/>
  <c r="BP18" i="1" s="1"/>
  <c r="AN17" i="1"/>
  <c r="BB17" i="1" s="1"/>
  <c r="BP17" i="1" s="1"/>
  <c r="AN16" i="1"/>
  <c r="BB16" i="1" s="1"/>
  <c r="BP16" i="1" s="1"/>
  <c r="AN15" i="1"/>
  <c r="AN14" i="1"/>
  <c r="AN13" i="1"/>
  <c r="AN12" i="1"/>
  <c r="AN11" i="1"/>
  <c r="BB11" i="1" s="1"/>
  <c r="BP11" i="1" s="1"/>
  <c r="AN10" i="1"/>
  <c r="BB10" i="1" s="1"/>
  <c r="BP10" i="1" s="1"/>
  <c r="AN9" i="1"/>
  <c r="BB9" i="1" s="1"/>
  <c r="BP9" i="1" s="1"/>
  <c r="AN8" i="1"/>
  <c r="BB8" i="1" s="1"/>
  <c r="BP8" i="1" s="1"/>
  <c r="AL30" i="1"/>
  <c r="AZ30" i="1" s="1"/>
  <c r="BN30" i="1" s="1"/>
  <c r="AK30" i="1"/>
  <c r="AY30" i="1" s="1"/>
  <c r="BM30" i="1" s="1"/>
  <c r="AL29" i="1"/>
  <c r="AZ29" i="1" s="1"/>
  <c r="BN29" i="1" s="1"/>
  <c r="AK29" i="1"/>
  <c r="AY29" i="1" s="1"/>
  <c r="BM29" i="1" s="1"/>
  <c r="AL28" i="1"/>
  <c r="AZ28" i="1" s="1"/>
  <c r="BN28" i="1" s="1"/>
  <c r="AK28" i="1"/>
  <c r="AY28" i="1" s="1"/>
  <c r="BM28" i="1" s="1"/>
  <c r="AL26" i="1"/>
  <c r="AK26" i="1"/>
  <c r="AL25" i="1"/>
  <c r="AK25" i="1"/>
  <c r="AL24" i="1"/>
  <c r="AK24" i="1"/>
  <c r="AL22" i="1"/>
  <c r="AZ22" i="1" s="1"/>
  <c r="BN22" i="1" s="1"/>
  <c r="AK22" i="1"/>
  <c r="AY22" i="1" s="1"/>
  <c r="BM22" i="1" s="1"/>
  <c r="AL21" i="1"/>
  <c r="AZ21" i="1" s="1"/>
  <c r="BN21" i="1" s="1"/>
  <c r="AK21" i="1"/>
  <c r="AY21" i="1" s="1"/>
  <c r="BM21" i="1" s="1"/>
  <c r="AL20" i="1"/>
  <c r="AZ20" i="1" s="1"/>
  <c r="BN20" i="1" s="1"/>
  <c r="AK20" i="1"/>
  <c r="AY20" i="1" s="1"/>
  <c r="BM20" i="1" s="1"/>
  <c r="AL18" i="1"/>
  <c r="AZ18" i="1" s="1"/>
  <c r="BN18" i="1" s="1"/>
  <c r="AK18" i="1"/>
  <c r="AY18" i="1" s="1"/>
  <c r="BM18" i="1" s="1"/>
  <c r="AL17" i="1"/>
  <c r="AZ17" i="1" s="1"/>
  <c r="BN17" i="1" s="1"/>
  <c r="AK17" i="1"/>
  <c r="AY17" i="1" s="1"/>
  <c r="BM17" i="1" s="1"/>
  <c r="AL16" i="1"/>
  <c r="AZ16" i="1" s="1"/>
  <c r="BN16" i="1" s="1"/>
  <c r="AK16" i="1"/>
  <c r="AY16" i="1" s="1"/>
  <c r="BM16" i="1" s="1"/>
  <c r="AL14" i="1"/>
  <c r="AK14" i="1"/>
  <c r="AL13" i="1"/>
  <c r="AK13" i="1"/>
  <c r="AL12" i="1"/>
  <c r="AK12" i="1"/>
  <c r="AL10" i="1"/>
  <c r="AZ10" i="1" s="1"/>
  <c r="BN10" i="1" s="1"/>
  <c r="AK10" i="1"/>
  <c r="AY10" i="1" s="1"/>
  <c r="BM10" i="1" s="1"/>
  <c r="AL9" i="1"/>
  <c r="AZ9" i="1" s="1"/>
  <c r="BN9" i="1" s="1"/>
  <c r="AK9" i="1"/>
  <c r="AY9" i="1" s="1"/>
  <c r="BM9" i="1" s="1"/>
  <c r="AL8" i="1"/>
  <c r="AZ8" i="1" s="1"/>
  <c r="BN8" i="1" s="1"/>
  <c r="AK8" i="1"/>
  <c r="AY8" i="1" s="1"/>
  <c r="BM8" i="1" s="1"/>
  <c r="AJ30" i="1"/>
  <c r="AX30" i="1" s="1"/>
  <c r="BL30" i="1" s="1"/>
  <c r="AJ29" i="1"/>
  <c r="AX29" i="1" s="1"/>
  <c r="BL29" i="1" s="1"/>
  <c r="AJ28" i="1"/>
  <c r="AX28" i="1" s="1"/>
  <c r="BL28" i="1" s="1"/>
  <c r="AJ26" i="1"/>
  <c r="AJ25" i="1"/>
  <c r="AJ24" i="1"/>
  <c r="AJ22" i="1"/>
  <c r="AX22" i="1" s="1"/>
  <c r="BL22" i="1" s="1"/>
  <c r="AJ21" i="1"/>
  <c r="AX21" i="1" s="1"/>
  <c r="BL21" i="1" s="1"/>
  <c r="AJ20" i="1"/>
  <c r="AX20" i="1" s="1"/>
  <c r="BL20" i="1" s="1"/>
  <c r="AJ18" i="1"/>
  <c r="AX18" i="1" s="1"/>
  <c r="BL18" i="1" s="1"/>
  <c r="AJ17" i="1"/>
  <c r="AX17" i="1" s="1"/>
  <c r="BL17" i="1" s="1"/>
  <c r="AJ16" i="1"/>
  <c r="AX16" i="1" s="1"/>
  <c r="BL16" i="1" s="1"/>
  <c r="AJ14" i="1"/>
  <c r="AJ13" i="1"/>
  <c r="AJ12" i="1"/>
  <c r="AJ10" i="1"/>
  <c r="AX10" i="1" s="1"/>
  <c r="BL10" i="1" s="1"/>
  <c r="AJ9" i="1"/>
  <c r="AX9" i="1" s="1"/>
  <c r="BL9" i="1" s="1"/>
  <c r="AJ8" i="1"/>
  <c r="AX8" i="1" s="1"/>
  <c r="BL8" i="1" s="1"/>
  <c r="AF91" i="1"/>
  <c r="AT91" i="1" s="1"/>
  <c r="BH91" i="1" s="1"/>
  <c r="BV91" i="1" s="1"/>
  <c r="AE91" i="1"/>
  <c r="AS91" i="1" s="1"/>
  <c r="BG91" i="1" s="1"/>
  <c r="BU91" i="1" s="1"/>
  <c r="AD91" i="1"/>
  <c r="AR91" i="1" s="1"/>
  <c r="BF91" i="1" s="1"/>
  <c r="BT91" i="1" s="1"/>
  <c r="AB91" i="1"/>
  <c r="AA91" i="1"/>
  <c r="Z91" i="1"/>
  <c r="X91" i="1"/>
  <c r="AL91" i="1" s="1"/>
  <c r="AZ91" i="1" s="1"/>
  <c r="BN91" i="1" s="1"/>
  <c r="W91" i="1"/>
  <c r="AK91" i="1" s="1"/>
  <c r="AY91" i="1" s="1"/>
  <c r="BM91" i="1" s="1"/>
  <c r="V91" i="1"/>
  <c r="AJ91" i="1" s="1"/>
  <c r="AX91" i="1" s="1"/>
  <c r="BL91" i="1" s="1"/>
  <c r="AF90" i="1"/>
  <c r="AT90" i="1" s="1"/>
  <c r="BH90" i="1" s="1"/>
  <c r="BV90" i="1" s="1"/>
  <c r="AE90" i="1"/>
  <c r="AS90" i="1" s="1"/>
  <c r="BG90" i="1" s="1"/>
  <c r="BU90" i="1" s="1"/>
  <c r="AD90" i="1"/>
  <c r="AR90" i="1" s="1"/>
  <c r="BF90" i="1" s="1"/>
  <c r="BT90" i="1" s="1"/>
  <c r="AB90" i="1"/>
  <c r="AA90" i="1"/>
  <c r="Z90" i="1"/>
  <c r="X90" i="1"/>
  <c r="W90" i="1"/>
  <c r="V90" i="1"/>
  <c r="AF89" i="1"/>
  <c r="AE89" i="1"/>
  <c r="AD89" i="1"/>
  <c r="AB89" i="1"/>
  <c r="AA89" i="1"/>
  <c r="Z89" i="1"/>
  <c r="X89" i="1"/>
  <c r="W89" i="1"/>
  <c r="V89" i="1"/>
  <c r="AF88" i="1"/>
  <c r="AT88" i="1" s="1"/>
  <c r="BH88" i="1" s="1"/>
  <c r="BV88" i="1" s="1"/>
  <c r="AE88" i="1"/>
  <c r="AS88" i="1" s="1"/>
  <c r="BG88" i="1" s="1"/>
  <c r="BU88" i="1" s="1"/>
  <c r="AD88" i="1"/>
  <c r="AR88" i="1" s="1"/>
  <c r="BF88" i="1" s="1"/>
  <c r="BT88" i="1" s="1"/>
  <c r="AB88" i="1"/>
  <c r="AA88" i="1"/>
  <c r="Z88" i="1"/>
  <c r="X88" i="1"/>
  <c r="W88" i="1"/>
  <c r="V88" i="1"/>
  <c r="AF87" i="1"/>
  <c r="AT87" i="1" s="1"/>
  <c r="AE87" i="1"/>
  <c r="AS87" i="1" s="1"/>
  <c r="AD87" i="1"/>
  <c r="AR87" i="1" s="1"/>
  <c r="AB87" i="1"/>
  <c r="AA87" i="1"/>
  <c r="Z87" i="1"/>
  <c r="X87" i="1"/>
  <c r="AL87" i="1" s="1"/>
  <c r="W87" i="1"/>
  <c r="AK87" i="1" s="1"/>
  <c r="V87" i="1"/>
  <c r="AJ87" i="1" s="1"/>
  <c r="AF86" i="1"/>
  <c r="AT86" i="1" s="1"/>
  <c r="AE86" i="1"/>
  <c r="AS86" i="1" s="1"/>
  <c r="AD86" i="1"/>
  <c r="AR86" i="1" s="1"/>
  <c r="AB86" i="1"/>
  <c r="AA86" i="1"/>
  <c r="Z86" i="1"/>
  <c r="X86" i="1"/>
  <c r="W86" i="1"/>
  <c r="V86" i="1"/>
  <c r="AF85" i="1"/>
  <c r="AE85" i="1"/>
  <c r="AD85" i="1"/>
  <c r="AB85" i="1"/>
  <c r="AA85" i="1"/>
  <c r="Z85" i="1"/>
  <c r="X85" i="1"/>
  <c r="W85" i="1"/>
  <c r="V85" i="1"/>
  <c r="AF84" i="1"/>
  <c r="AT84" i="1" s="1"/>
  <c r="AE84" i="1"/>
  <c r="AS84" i="1" s="1"/>
  <c r="AD84" i="1"/>
  <c r="AR84" i="1" s="1"/>
  <c r="AB84" i="1"/>
  <c r="AA84" i="1"/>
  <c r="Z84" i="1"/>
  <c r="X84" i="1"/>
  <c r="W84" i="1"/>
  <c r="V84" i="1"/>
  <c r="AF83" i="1"/>
  <c r="AT83" i="1" s="1"/>
  <c r="BH83" i="1" s="1"/>
  <c r="BV83" i="1" s="1"/>
  <c r="AE83" i="1"/>
  <c r="AS83" i="1" s="1"/>
  <c r="BG83" i="1" s="1"/>
  <c r="BU83" i="1" s="1"/>
  <c r="AD83" i="1"/>
  <c r="AR83" i="1" s="1"/>
  <c r="BF83" i="1" s="1"/>
  <c r="BT83" i="1" s="1"/>
  <c r="AB83" i="1"/>
  <c r="AA83" i="1"/>
  <c r="Z83" i="1"/>
  <c r="X83" i="1"/>
  <c r="AL83" i="1" s="1"/>
  <c r="AZ83" i="1" s="1"/>
  <c r="BN83" i="1" s="1"/>
  <c r="W83" i="1"/>
  <c r="AK83" i="1" s="1"/>
  <c r="AY83" i="1" s="1"/>
  <c r="BM83" i="1" s="1"/>
  <c r="V83" i="1"/>
  <c r="AJ83" i="1" s="1"/>
  <c r="AX83" i="1" s="1"/>
  <c r="BL83" i="1" s="1"/>
  <c r="AF82" i="1"/>
  <c r="AT82" i="1" s="1"/>
  <c r="BH82" i="1" s="1"/>
  <c r="BV82" i="1" s="1"/>
  <c r="AE82" i="1"/>
  <c r="AD82" i="1"/>
  <c r="AR82" i="1" s="1"/>
  <c r="BF82" i="1" s="1"/>
  <c r="BT82" i="1" s="1"/>
  <c r="AB82" i="1"/>
  <c r="AA82" i="1"/>
  <c r="Z82" i="1"/>
  <c r="X82" i="1"/>
  <c r="W82" i="1"/>
  <c r="V82" i="1"/>
  <c r="AF81" i="1"/>
  <c r="AE81" i="1"/>
  <c r="AD81" i="1"/>
  <c r="AB81" i="1"/>
  <c r="AA81" i="1"/>
  <c r="Z81" i="1"/>
  <c r="X81" i="1"/>
  <c r="W81" i="1"/>
  <c r="V81" i="1"/>
  <c r="AF80" i="1"/>
  <c r="AT80" i="1" s="1"/>
  <c r="BH80" i="1" s="1"/>
  <c r="BV80" i="1" s="1"/>
  <c r="AE80" i="1"/>
  <c r="AS80" i="1" s="1"/>
  <c r="BG80" i="1" s="1"/>
  <c r="BU80" i="1" s="1"/>
  <c r="AD80" i="1"/>
  <c r="AR80" i="1" s="1"/>
  <c r="BF80" i="1" s="1"/>
  <c r="BT80" i="1" s="1"/>
  <c r="AB80" i="1"/>
  <c r="AA80" i="1"/>
  <c r="Z80" i="1"/>
  <c r="X80" i="1"/>
  <c r="W80" i="1"/>
  <c r="V80" i="1"/>
  <c r="AF79" i="1"/>
  <c r="AT79" i="1" s="1"/>
  <c r="BH79" i="1" s="1"/>
  <c r="BV79" i="1" s="1"/>
  <c r="AE79" i="1"/>
  <c r="AS79" i="1" s="1"/>
  <c r="BG79" i="1" s="1"/>
  <c r="BU79" i="1" s="1"/>
  <c r="AD79" i="1"/>
  <c r="AR79" i="1" s="1"/>
  <c r="BF79" i="1" s="1"/>
  <c r="BT79" i="1" s="1"/>
  <c r="AB79" i="1"/>
  <c r="AA79" i="1"/>
  <c r="Z79" i="1"/>
  <c r="X79" i="1"/>
  <c r="AL79" i="1" s="1"/>
  <c r="AZ79" i="1" s="1"/>
  <c r="BN79" i="1" s="1"/>
  <c r="W79" i="1"/>
  <c r="AK79" i="1" s="1"/>
  <c r="AY79" i="1" s="1"/>
  <c r="BM79" i="1" s="1"/>
  <c r="V79" i="1"/>
  <c r="AJ79" i="1" s="1"/>
  <c r="AX79" i="1" s="1"/>
  <c r="BL79" i="1" s="1"/>
  <c r="AF78" i="1"/>
  <c r="AT78" i="1" s="1"/>
  <c r="BH78" i="1" s="1"/>
  <c r="BV78" i="1" s="1"/>
  <c r="AE78" i="1"/>
  <c r="AS78" i="1" s="1"/>
  <c r="BG78" i="1" s="1"/>
  <c r="BU78" i="1" s="1"/>
  <c r="AD78" i="1"/>
  <c r="AR78" i="1" s="1"/>
  <c r="BF78" i="1" s="1"/>
  <c r="BT78" i="1" s="1"/>
  <c r="AB78" i="1"/>
  <c r="AA78" i="1"/>
  <c r="Z78" i="1"/>
  <c r="X78" i="1"/>
  <c r="W78" i="1"/>
  <c r="V78" i="1"/>
  <c r="AF77" i="1"/>
  <c r="AE77" i="1"/>
  <c r="AD77" i="1"/>
  <c r="AB77" i="1"/>
  <c r="AA77" i="1"/>
  <c r="Z77" i="1"/>
  <c r="X77" i="1"/>
  <c r="W77" i="1"/>
  <c r="V77" i="1"/>
  <c r="AF76" i="1"/>
  <c r="AT76" i="1" s="1"/>
  <c r="BH76" i="1" s="1"/>
  <c r="BV76" i="1" s="1"/>
  <c r="AE76" i="1"/>
  <c r="AS76" i="1" s="1"/>
  <c r="BG76" i="1" s="1"/>
  <c r="BU76" i="1" s="1"/>
  <c r="AD76" i="1"/>
  <c r="AR76" i="1" s="1"/>
  <c r="BF76" i="1" s="1"/>
  <c r="BT76" i="1" s="1"/>
  <c r="AB76" i="1"/>
  <c r="AA76" i="1"/>
  <c r="Z76" i="1"/>
  <c r="X76" i="1"/>
  <c r="W76" i="1"/>
  <c r="V76" i="1"/>
  <c r="AF75" i="1"/>
  <c r="AT75" i="1" s="1"/>
  <c r="AE75" i="1"/>
  <c r="AS75" i="1" s="1"/>
  <c r="AD75" i="1"/>
  <c r="AR75" i="1" s="1"/>
  <c r="AB75" i="1"/>
  <c r="AA75" i="1"/>
  <c r="Z75" i="1"/>
  <c r="X75" i="1"/>
  <c r="AL75" i="1" s="1"/>
  <c r="W75" i="1"/>
  <c r="AK75" i="1" s="1"/>
  <c r="V75" i="1"/>
  <c r="AJ75" i="1" s="1"/>
  <c r="AF74" i="1"/>
  <c r="AT74" i="1" s="1"/>
  <c r="AE74" i="1"/>
  <c r="AS74" i="1" s="1"/>
  <c r="AD74" i="1"/>
  <c r="AR74" i="1" s="1"/>
  <c r="AB74" i="1"/>
  <c r="AA74" i="1"/>
  <c r="Z74" i="1"/>
  <c r="X74" i="1"/>
  <c r="W74" i="1"/>
  <c r="V74" i="1"/>
  <c r="AF73" i="1"/>
  <c r="AE73" i="1"/>
  <c r="AD73" i="1"/>
  <c r="AB73" i="1"/>
  <c r="AA73" i="1"/>
  <c r="Z73" i="1"/>
  <c r="X73" i="1"/>
  <c r="W73" i="1"/>
  <c r="V73" i="1"/>
  <c r="AF72" i="1"/>
  <c r="AT72" i="1" s="1"/>
  <c r="AE72" i="1"/>
  <c r="AS72" i="1" s="1"/>
  <c r="AD72" i="1"/>
  <c r="AR72" i="1" s="1"/>
  <c r="AB72" i="1"/>
  <c r="AA72" i="1"/>
  <c r="Z72" i="1"/>
  <c r="X72" i="1"/>
  <c r="W72" i="1"/>
  <c r="V72" i="1"/>
  <c r="AF71" i="1"/>
  <c r="AT71" i="1" s="1"/>
  <c r="BH71" i="1" s="1"/>
  <c r="BV71" i="1" s="1"/>
  <c r="AE71" i="1"/>
  <c r="AS71" i="1" s="1"/>
  <c r="BG71" i="1" s="1"/>
  <c r="BU71" i="1" s="1"/>
  <c r="AD71" i="1"/>
  <c r="AR71" i="1" s="1"/>
  <c r="BF71" i="1" s="1"/>
  <c r="BT71" i="1" s="1"/>
  <c r="AB71" i="1"/>
  <c r="AA71" i="1"/>
  <c r="Z71" i="1"/>
  <c r="X71" i="1"/>
  <c r="AL71" i="1" s="1"/>
  <c r="AZ71" i="1" s="1"/>
  <c r="BN71" i="1" s="1"/>
  <c r="W71" i="1"/>
  <c r="AK71" i="1" s="1"/>
  <c r="AY71" i="1" s="1"/>
  <c r="BM71" i="1" s="1"/>
  <c r="V71" i="1"/>
  <c r="AJ71" i="1" s="1"/>
  <c r="AX71" i="1" s="1"/>
  <c r="BL71" i="1" s="1"/>
  <c r="AF70" i="1"/>
  <c r="AE70" i="1"/>
  <c r="AS70" i="1" s="1"/>
  <c r="BG70" i="1" s="1"/>
  <c r="BU70" i="1" s="1"/>
  <c r="AD70" i="1"/>
  <c r="AR70" i="1" s="1"/>
  <c r="BF70" i="1" s="1"/>
  <c r="BT70" i="1" s="1"/>
  <c r="AB70" i="1"/>
  <c r="AA70" i="1"/>
  <c r="Z70" i="1"/>
  <c r="X70" i="1"/>
  <c r="W70" i="1"/>
  <c r="V70" i="1"/>
  <c r="AF69" i="1"/>
  <c r="AE69" i="1"/>
  <c r="AD69" i="1"/>
  <c r="AB69" i="1"/>
  <c r="AA69" i="1"/>
  <c r="Z69" i="1"/>
  <c r="X69" i="1"/>
  <c r="W69" i="1"/>
  <c r="V69" i="1"/>
  <c r="AF68" i="1"/>
  <c r="AT68" i="1" s="1"/>
  <c r="BH68" i="1" s="1"/>
  <c r="BV68" i="1" s="1"/>
  <c r="AE68" i="1"/>
  <c r="AS68" i="1" s="1"/>
  <c r="BG68" i="1" s="1"/>
  <c r="BU68" i="1" s="1"/>
  <c r="AD68" i="1"/>
  <c r="AR68" i="1" s="1"/>
  <c r="BF68" i="1" s="1"/>
  <c r="BT68" i="1" s="1"/>
  <c r="AB68" i="1"/>
  <c r="AA68" i="1"/>
  <c r="Z68" i="1"/>
  <c r="X68" i="1"/>
  <c r="W68" i="1"/>
  <c r="V68" i="1"/>
  <c r="AF60" i="1"/>
  <c r="AT60" i="1" s="1"/>
  <c r="BH60" i="1" s="1"/>
  <c r="BV60" i="1" s="1"/>
  <c r="AE60" i="1"/>
  <c r="AS60" i="1" s="1"/>
  <c r="BG60" i="1" s="1"/>
  <c r="BU60" i="1" s="1"/>
  <c r="AD60" i="1"/>
  <c r="AR60" i="1" s="1"/>
  <c r="BF60" i="1" s="1"/>
  <c r="BT60" i="1" s="1"/>
  <c r="AB60" i="1"/>
  <c r="AA60" i="1"/>
  <c r="Z60" i="1"/>
  <c r="X60" i="1"/>
  <c r="AL60" i="1" s="1"/>
  <c r="AZ60" i="1" s="1"/>
  <c r="BN60" i="1" s="1"/>
  <c r="W60" i="1"/>
  <c r="AK60" i="1" s="1"/>
  <c r="AY60" i="1" s="1"/>
  <c r="BM60" i="1" s="1"/>
  <c r="V60" i="1"/>
  <c r="AJ60" i="1" s="1"/>
  <c r="AX60" i="1" s="1"/>
  <c r="BL60" i="1" s="1"/>
  <c r="AF59" i="1"/>
  <c r="AT59" i="1" s="1"/>
  <c r="BH59" i="1" s="1"/>
  <c r="BV59" i="1" s="1"/>
  <c r="AE59" i="1"/>
  <c r="AS59" i="1" s="1"/>
  <c r="BG59" i="1" s="1"/>
  <c r="BU59" i="1" s="1"/>
  <c r="AD59" i="1"/>
  <c r="AR59" i="1" s="1"/>
  <c r="BF59" i="1" s="1"/>
  <c r="BT59" i="1" s="1"/>
  <c r="AB59" i="1"/>
  <c r="AA59" i="1"/>
  <c r="Z59" i="1"/>
  <c r="X59" i="1"/>
  <c r="W59" i="1"/>
  <c r="V59" i="1"/>
  <c r="AF58" i="1"/>
  <c r="AE58" i="1"/>
  <c r="AD58" i="1"/>
  <c r="AB58" i="1"/>
  <c r="AA58" i="1"/>
  <c r="Z58" i="1"/>
  <c r="X58" i="1"/>
  <c r="W58" i="1"/>
  <c r="V58" i="1"/>
  <c r="AF57" i="1"/>
  <c r="AT57" i="1" s="1"/>
  <c r="BH57" i="1" s="1"/>
  <c r="BV57" i="1" s="1"/>
  <c r="AE57" i="1"/>
  <c r="AS57" i="1" s="1"/>
  <c r="BG57" i="1" s="1"/>
  <c r="BU57" i="1" s="1"/>
  <c r="AD57" i="1"/>
  <c r="AR57" i="1" s="1"/>
  <c r="BF57" i="1" s="1"/>
  <c r="BT57" i="1" s="1"/>
  <c r="AB57" i="1"/>
  <c r="AA57" i="1"/>
  <c r="Z57" i="1"/>
  <c r="X57" i="1"/>
  <c r="W57" i="1"/>
  <c r="V57" i="1"/>
  <c r="AF56" i="1"/>
  <c r="AT56" i="1" s="1"/>
  <c r="AE56" i="1"/>
  <c r="AS56" i="1" s="1"/>
  <c r="AD56" i="1"/>
  <c r="AR56" i="1" s="1"/>
  <c r="AB56" i="1"/>
  <c r="AA56" i="1"/>
  <c r="Z56" i="1"/>
  <c r="X56" i="1"/>
  <c r="AL56" i="1" s="1"/>
  <c r="W56" i="1"/>
  <c r="AK56" i="1" s="1"/>
  <c r="V56" i="1"/>
  <c r="AJ56" i="1" s="1"/>
  <c r="AF55" i="1"/>
  <c r="AT55" i="1" s="1"/>
  <c r="AE55" i="1"/>
  <c r="AS55" i="1" s="1"/>
  <c r="AD55" i="1"/>
  <c r="AB55" i="1"/>
  <c r="AA55" i="1"/>
  <c r="Z55" i="1"/>
  <c r="X55" i="1"/>
  <c r="W55" i="1"/>
  <c r="V55" i="1"/>
  <c r="AF54" i="1"/>
  <c r="AE54" i="1"/>
  <c r="AD54" i="1"/>
  <c r="AB54" i="1"/>
  <c r="AA54" i="1"/>
  <c r="Z54" i="1"/>
  <c r="X54" i="1"/>
  <c r="W54" i="1"/>
  <c r="V54" i="1"/>
  <c r="AF53" i="1"/>
  <c r="AT53" i="1" s="1"/>
  <c r="AE53" i="1"/>
  <c r="AS53" i="1" s="1"/>
  <c r="AD53" i="1"/>
  <c r="AR53" i="1" s="1"/>
  <c r="AB53" i="1"/>
  <c r="AA53" i="1"/>
  <c r="Z53" i="1"/>
  <c r="X53" i="1"/>
  <c r="W53" i="1"/>
  <c r="V53" i="1"/>
  <c r="AF52" i="1"/>
  <c r="AT52" i="1" s="1"/>
  <c r="BH52" i="1" s="1"/>
  <c r="BV52" i="1" s="1"/>
  <c r="AE52" i="1"/>
  <c r="AS52" i="1" s="1"/>
  <c r="BG52" i="1" s="1"/>
  <c r="BU52" i="1" s="1"/>
  <c r="AD52" i="1"/>
  <c r="AR52" i="1" s="1"/>
  <c r="BF52" i="1" s="1"/>
  <c r="BT52" i="1" s="1"/>
  <c r="AB52" i="1"/>
  <c r="AA52" i="1"/>
  <c r="Z52" i="1"/>
  <c r="X52" i="1"/>
  <c r="AL52" i="1" s="1"/>
  <c r="AZ52" i="1" s="1"/>
  <c r="BN52" i="1" s="1"/>
  <c r="W52" i="1"/>
  <c r="AK52" i="1" s="1"/>
  <c r="AY52" i="1" s="1"/>
  <c r="BM52" i="1" s="1"/>
  <c r="V52" i="1"/>
  <c r="AJ52" i="1" s="1"/>
  <c r="AX52" i="1" s="1"/>
  <c r="BL52" i="1" s="1"/>
  <c r="AF51" i="1"/>
  <c r="AT51" i="1" s="1"/>
  <c r="BH51" i="1" s="1"/>
  <c r="BV51" i="1" s="1"/>
  <c r="AE51" i="1"/>
  <c r="AS51" i="1" s="1"/>
  <c r="BG51" i="1" s="1"/>
  <c r="BU51" i="1" s="1"/>
  <c r="AD51" i="1"/>
  <c r="AR51" i="1" s="1"/>
  <c r="BF51" i="1" s="1"/>
  <c r="BT51" i="1" s="1"/>
  <c r="AB51" i="1"/>
  <c r="AA51" i="1"/>
  <c r="Z51" i="1"/>
  <c r="X51" i="1"/>
  <c r="W51" i="1"/>
  <c r="V51" i="1"/>
  <c r="AF50" i="1"/>
  <c r="AE50" i="1"/>
  <c r="AD50" i="1"/>
  <c r="AB50" i="1"/>
  <c r="AA50" i="1"/>
  <c r="Z50" i="1"/>
  <c r="X50" i="1"/>
  <c r="W50" i="1"/>
  <c r="V50" i="1"/>
  <c r="AF49" i="1"/>
  <c r="AT49" i="1" s="1"/>
  <c r="BH49" i="1" s="1"/>
  <c r="BV49" i="1" s="1"/>
  <c r="AE49" i="1"/>
  <c r="AS49" i="1" s="1"/>
  <c r="BG49" i="1" s="1"/>
  <c r="BU49" i="1" s="1"/>
  <c r="AD49" i="1"/>
  <c r="AR49" i="1" s="1"/>
  <c r="BF49" i="1" s="1"/>
  <c r="BT49" i="1" s="1"/>
  <c r="AB49" i="1"/>
  <c r="AA49" i="1"/>
  <c r="Z49" i="1"/>
  <c r="X49" i="1"/>
  <c r="W49" i="1"/>
  <c r="V49" i="1"/>
  <c r="AF48" i="1"/>
  <c r="AT48" i="1" s="1"/>
  <c r="BH48" i="1" s="1"/>
  <c r="BV48" i="1" s="1"/>
  <c r="AE48" i="1"/>
  <c r="AS48" i="1" s="1"/>
  <c r="BG48" i="1" s="1"/>
  <c r="BU48" i="1" s="1"/>
  <c r="AD48" i="1"/>
  <c r="AR48" i="1" s="1"/>
  <c r="BF48" i="1" s="1"/>
  <c r="BT48" i="1" s="1"/>
  <c r="AB48" i="1"/>
  <c r="AA48" i="1"/>
  <c r="Z48" i="1"/>
  <c r="X48" i="1"/>
  <c r="AL48" i="1" s="1"/>
  <c r="AZ48" i="1" s="1"/>
  <c r="BN48" i="1" s="1"/>
  <c r="W48" i="1"/>
  <c r="AK48" i="1" s="1"/>
  <c r="AY48" i="1" s="1"/>
  <c r="BM48" i="1" s="1"/>
  <c r="V48" i="1"/>
  <c r="AJ48" i="1" s="1"/>
  <c r="AX48" i="1" s="1"/>
  <c r="BL48" i="1" s="1"/>
  <c r="AF47" i="1"/>
  <c r="AT47" i="1" s="1"/>
  <c r="BH47" i="1" s="1"/>
  <c r="BV47" i="1" s="1"/>
  <c r="AE47" i="1"/>
  <c r="AS47" i="1" s="1"/>
  <c r="BG47" i="1" s="1"/>
  <c r="BU47" i="1" s="1"/>
  <c r="AD47" i="1"/>
  <c r="AR47" i="1" s="1"/>
  <c r="BF47" i="1" s="1"/>
  <c r="BT47" i="1" s="1"/>
  <c r="AB47" i="1"/>
  <c r="AA47" i="1"/>
  <c r="Z47" i="1"/>
  <c r="X47" i="1"/>
  <c r="W47" i="1"/>
  <c r="V47" i="1"/>
  <c r="AF46" i="1"/>
  <c r="AE46" i="1"/>
  <c r="AD46" i="1"/>
  <c r="AB46" i="1"/>
  <c r="AA46" i="1"/>
  <c r="Z46" i="1"/>
  <c r="X46" i="1"/>
  <c r="W46" i="1"/>
  <c r="V46" i="1"/>
  <c r="AF45" i="1"/>
  <c r="AT45" i="1" s="1"/>
  <c r="BH45" i="1" s="1"/>
  <c r="BV45" i="1" s="1"/>
  <c r="AE45" i="1"/>
  <c r="AS45" i="1" s="1"/>
  <c r="BG45" i="1" s="1"/>
  <c r="BU45" i="1" s="1"/>
  <c r="AD45" i="1"/>
  <c r="AR45" i="1" s="1"/>
  <c r="BF45" i="1" s="1"/>
  <c r="BT45" i="1" s="1"/>
  <c r="AB45" i="1"/>
  <c r="AA45" i="1"/>
  <c r="Z45" i="1"/>
  <c r="X45" i="1"/>
  <c r="W45" i="1"/>
  <c r="V45" i="1"/>
  <c r="AF44" i="1"/>
  <c r="AT44" i="1" s="1"/>
  <c r="AE44" i="1"/>
  <c r="AS44" i="1" s="1"/>
  <c r="AD44" i="1"/>
  <c r="AR44" i="1" s="1"/>
  <c r="AB44" i="1"/>
  <c r="AA44" i="1"/>
  <c r="Z44" i="1"/>
  <c r="X44" i="1"/>
  <c r="AL44" i="1" s="1"/>
  <c r="W44" i="1"/>
  <c r="AK44" i="1" s="1"/>
  <c r="V44" i="1"/>
  <c r="AJ44" i="1" s="1"/>
  <c r="AF43" i="1"/>
  <c r="AT43" i="1" s="1"/>
  <c r="AE43" i="1"/>
  <c r="AD43" i="1"/>
  <c r="AR43" i="1" s="1"/>
  <c r="AB43" i="1"/>
  <c r="AA43" i="1"/>
  <c r="Z43" i="1"/>
  <c r="X43" i="1"/>
  <c r="W43" i="1"/>
  <c r="V43" i="1"/>
  <c r="AF42" i="1"/>
  <c r="AE42" i="1"/>
  <c r="AD42" i="1"/>
  <c r="AB42" i="1"/>
  <c r="AA42" i="1"/>
  <c r="Z42" i="1"/>
  <c r="X42" i="1"/>
  <c r="W42" i="1"/>
  <c r="V42" i="1"/>
  <c r="AF41" i="1"/>
  <c r="AT41" i="1" s="1"/>
  <c r="AE41" i="1"/>
  <c r="AS41" i="1" s="1"/>
  <c r="AD41" i="1"/>
  <c r="AR41" i="1" s="1"/>
  <c r="AB41" i="1"/>
  <c r="AA41" i="1"/>
  <c r="Z41" i="1"/>
  <c r="X41" i="1"/>
  <c r="W41" i="1"/>
  <c r="V41" i="1"/>
  <c r="AF40" i="1"/>
  <c r="AT40" i="1" s="1"/>
  <c r="BH40" i="1" s="1"/>
  <c r="BV40" i="1" s="1"/>
  <c r="AE40" i="1"/>
  <c r="AS40" i="1" s="1"/>
  <c r="BG40" i="1" s="1"/>
  <c r="BU40" i="1" s="1"/>
  <c r="AD40" i="1"/>
  <c r="AR40" i="1" s="1"/>
  <c r="BF40" i="1" s="1"/>
  <c r="BT40" i="1" s="1"/>
  <c r="AB40" i="1"/>
  <c r="AA40" i="1"/>
  <c r="Z40" i="1"/>
  <c r="X40" i="1"/>
  <c r="AL40" i="1" s="1"/>
  <c r="AZ40" i="1" s="1"/>
  <c r="BN40" i="1" s="1"/>
  <c r="W40" i="1"/>
  <c r="AK40" i="1" s="1"/>
  <c r="AY40" i="1" s="1"/>
  <c r="BM40" i="1" s="1"/>
  <c r="V40" i="1"/>
  <c r="AJ40" i="1" s="1"/>
  <c r="AX40" i="1" s="1"/>
  <c r="BL40" i="1" s="1"/>
  <c r="AF39" i="1"/>
  <c r="AT39" i="1" s="1"/>
  <c r="BH39" i="1" s="1"/>
  <c r="BV39" i="1" s="1"/>
  <c r="AE39" i="1"/>
  <c r="AS39" i="1" s="1"/>
  <c r="BG39" i="1" s="1"/>
  <c r="BU39" i="1" s="1"/>
  <c r="AD39" i="1"/>
  <c r="AR39" i="1" s="1"/>
  <c r="BF39" i="1" s="1"/>
  <c r="BT39" i="1" s="1"/>
  <c r="AB39" i="1"/>
  <c r="AA39" i="1"/>
  <c r="Z39" i="1"/>
  <c r="X39" i="1"/>
  <c r="W39" i="1"/>
  <c r="V39" i="1"/>
  <c r="AF38" i="1"/>
  <c r="AE38" i="1"/>
  <c r="AD38" i="1"/>
  <c r="AB38" i="1"/>
  <c r="AA38" i="1"/>
  <c r="Z38" i="1"/>
  <c r="X38" i="1"/>
  <c r="W38" i="1"/>
  <c r="V38" i="1"/>
  <c r="AF37" i="1"/>
  <c r="AT37" i="1" s="1"/>
  <c r="BH37" i="1" s="1"/>
  <c r="BV37" i="1" s="1"/>
  <c r="AE37" i="1"/>
  <c r="AS37" i="1" s="1"/>
  <c r="BG37" i="1" s="1"/>
  <c r="BU37" i="1" s="1"/>
  <c r="AD37" i="1"/>
  <c r="AR37" i="1" s="1"/>
  <c r="BF37" i="1" s="1"/>
  <c r="BT37" i="1" s="1"/>
  <c r="AB37" i="1"/>
  <c r="AA37" i="1"/>
  <c r="Z37" i="1"/>
  <c r="X37" i="1"/>
  <c r="W37" i="1"/>
  <c r="V37" i="1"/>
  <c r="AF31" i="1"/>
  <c r="AT31" i="1" s="1"/>
  <c r="BH31" i="1" s="1"/>
  <c r="BV31" i="1" s="1"/>
  <c r="AE31" i="1"/>
  <c r="AS31" i="1" s="1"/>
  <c r="BG31" i="1" s="1"/>
  <c r="BU31" i="1" s="1"/>
  <c r="AD31" i="1"/>
  <c r="AR31" i="1" s="1"/>
  <c r="BF31" i="1" s="1"/>
  <c r="BT31" i="1" s="1"/>
  <c r="AB31" i="1"/>
  <c r="AA31" i="1"/>
  <c r="Z31" i="1"/>
  <c r="X31" i="1"/>
  <c r="AL31" i="1" s="1"/>
  <c r="AZ31" i="1" s="1"/>
  <c r="BN31" i="1" s="1"/>
  <c r="W31" i="1"/>
  <c r="AK31" i="1" s="1"/>
  <c r="AY31" i="1" s="1"/>
  <c r="BM31" i="1" s="1"/>
  <c r="V31" i="1"/>
  <c r="AJ31" i="1" s="1"/>
  <c r="AX31" i="1" s="1"/>
  <c r="BL31" i="1" s="1"/>
  <c r="AF30" i="1"/>
  <c r="AT30" i="1" s="1"/>
  <c r="BH30" i="1" s="1"/>
  <c r="BV30" i="1" s="1"/>
  <c r="AE30" i="1"/>
  <c r="AS30" i="1" s="1"/>
  <c r="BG30" i="1" s="1"/>
  <c r="BU30" i="1" s="1"/>
  <c r="AD30" i="1"/>
  <c r="AR30" i="1" s="1"/>
  <c r="BF30" i="1" s="1"/>
  <c r="BT30" i="1" s="1"/>
  <c r="AB30" i="1"/>
  <c r="AA30" i="1"/>
  <c r="Z30" i="1"/>
  <c r="X30" i="1"/>
  <c r="W30" i="1"/>
  <c r="V30" i="1"/>
  <c r="AF29" i="1"/>
  <c r="AE29" i="1"/>
  <c r="AD29" i="1"/>
  <c r="AB29" i="1"/>
  <c r="AA29" i="1"/>
  <c r="Z29" i="1"/>
  <c r="X29" i="1"/>
  <c r="W29" i="1"/>
  <c r="V29" i="1"/>
  <c r="AF28" i="1"/>
  <c r="AT28" i="1" s="1"/>
  <c r="BH28" i="1" s="1"/>
  <c r="BV28" i="1" s="1"/>
  <c r="AE28" i="1"/>
  <c r="AS28" i="1" s="1"/>
  <c r="BG28" i="1" s="1"/>
  <c r="BU28" i="1" s="1"/>
  <c r="AD28" i="1"/>
  <c r="AR28" i="1" s="1"/>
  <c r="BF28" i="1" s="1"/>
  <c r="BT28" i="1" s="1"/>
  <c r="AB28" i="1"/>
  <c r="AA28" i="1"/>
  <c r="Z28" i="1"/>
  <c r="X28" i="1"/>
  <c r="W28" i="1"/>
  <c r="V28" i="1"/>
  <c r="AF27" i="1"/>
  <c r="AT27" i="1" s="1"/>
  <c r="AE27" i="1"/>
  <c r="AS27" i="1" s="1"/>
  <c r="AD27" i="1"/>
  <c r="AR27" i="1" s="1"/>
  <c r="AB27" i="1"/>
  <c r="AA27" i="1"/>
  <c r="Z27" i="1"/>
  <c r="X27" i="1"/>
  <c r="AL27" i="1" s="1"/>
  <c r="W27" i="1"/>
  <c r="AK27" i="1" s="1"/>
  <c r="V27" i="1"/>
  <c r="AJ27" i="1" s="1"/>
  <c r="AF26" i="1"/>
  <c r="AT26" i="1" s="1"/>
  <c r="AE26" i="1"/>
  <c r="AS26" i="1" s="1"/>
  <c r="AD26" i="1"/>
  <c r="AR26" i="1" s="1"/>
  <c r="AB26" i="1"/>
  <c r="AA26" i="1"/>
  <c r="Z26" i="1"/>
  <c r="X26" i="1"/>
  <c r="W26" i="1"/>
  <c r="V26" i="1"/>
  <c r="AF25" i="1"/>
  <c r="AE25" i="1"/>
  <c r="AD25" i="1"/>
  <c r="AB25" i="1"/>
  <c r="AA25" i="1"/>
  <c r="Z25" i="1"/>
  <c r="X25" i="1"/>
  <c r="W25" i="1"/>
  <c r="V25" i="1"/>
  <c r="AF24" i="1"/>
  <c r="AT24" i="1" s="1"/>
  <c r="AE24" i="1"/>
  <c r="AS24" i="1" s="1"/>
  <c r="AD24" i="1"/>
  <c r="AR24" i="1" s="1"/>
  <c r="AB24" i="1"/>
  <c r="AA24" i="1"/>
  <c r="Z24" i="1"/>
  <c r="X24" i="1"/>
  <c r="W24" i="1"/>
  <c r="V24" i="1"/>
  <c r="AF23" i="1"/>
  <c r="AT23" i="1" s="1"/>
  <c r="BH23" i="1" s="1"/>
  <c r="BV23" i="1" s="1"/>
  <c r="AE23" i="1"/>
  <c r="AS23" i="1" s="1"/>
  <c r="BG23" i="1" s="1"/>
  <c r="BU23" i="1" s="1"/>
  <c r="AD23" i="1"/>
  <c r="AR23" i="1" s="1"/>
  <c r="BF23" i="1" s="1"/>
  <c r="BT23" i="1" s="1"/>
  <c r="AB23" i="1"/>
  <c r="AA23" i="1"/>
  <c r="Z23" i="1"/>
  <c r="X23" i="1"/>
  <c r="AL23" i="1" s="1"/>
  <c r="AZ23" i="1" s="1"/>
  <c r="BN23" i="1" s="1"/>
  <c r="W23" i="1"/>
  <c r="AK23" i="1" s="1"/>
  <c r="AY23" i="1" s="1"/>
  <c r="BM23" i="1" s="1"/>
  <c r="V23" i="1"/>
  <c r="AJ23" i="1" s="1"/>
  <c r="AX23" i="1" s="1"/>
  <c r="BL23" i="1" s="1"/>
  <c r="AF22" i="1"/>
  <c r="AT22" i="1" s="1"/>
  <c r="BH22" i="1" s="1"/>
  <c r="BV22" i="1" s="1"/>
  <c r="AE22" i="1"/>
  <c r="AS22" i="1" s="1"/>
  <c r="BG22" i="1" s="1"/>
  <c r="BU22" i="1" s="1"/>
  <c r="AD22" i="1"/>
  <c r="AR22" i="1" s="1"/>
  <c r="BF22" i="1" s="1"/>
  <c r="BT22" i="1" s="1"/>
  <c r="AB22" i="1"/>
  <c r="AA22" i="1"/>
  <c r="Z22" i="1"/>
  <c r="X22" i="1"/>
  <c r="W22" i="1"/>
  <c r="V22" i="1"/>
  <c r="AF21" i="1"/>
  <c r="AE21" i="1"/>
  <c r="AD21" i="1"/>
  <c r="AB21" i="1"/>
  <c r="AA21" i="1"/>
  <c r="Z21" i="1"/>
  <c r="X21" i="1"/>
  <c r="W21" i="1"/>
  <c r="V21" i="1"/>
  <c r="AF20" i="1"/>
  <c r="AT20" i="1" s="1"/>
  <c r="AE20" i="1"/>
  <c r="AS20" i="1" s="1"/>
  <c r="BG20" i="1" s="1"/>
  <c r="BU20" i="1" s="1"/>
  <c r="AD20" i="1"/>
  <c r="AR20" i="1" s="1"/>
  <c r="BF20" i="1" s="1"/>
  <c r="BT20" i="1" s="1"/>
  <c r="AB20" i="1"/>
  <c r="AA20" i="1"/>
  <c r="Z20" i="1"/>
  <c r="X20" i="1"/>
  <c r="W20" i="1"/>
  <c r="V20" i="1"/>
  <c r="AF19" i="1"/>
  <c r="AT19" i="1" s="1"/>
  <c r="BH19" i="1" s="1"/>
  <c r="BV19" i="1" s="1"/>
  <c r="AE19" i="1"/>
  <c r="AS19" i="1" s="1"/>
  <c r="BG19" i="1" s="1"/>
  <c r="BU19" i="1" s="1"/>
  <c r="AD19" i="1"/>
  <c r="AR19" i="1" s="1"/>
  <c r="BF19" i="1" s="1"/>
  <c r="BT19" i="1" s="1"/>
  <c r="AB19" i="1"/>
  <c r="AA19" i="1"/>
  <c r="Z19" i="1"/>
  <c r="X19" i="1"/>
  <c r="AL19" i="1" s="1"/>
  <c r="AZ19" i="1" s="1"/>
  <c r="BN19" i="1" s="1"/>
  <c r="W19" i="1"/>
  <c r="AK19" i="1" s="1"/>
  <c r="AY19" i="1" s="1"/>
  <c r="BM19" i="1" s="1"/>
  <c r="V19" i="1"/>
  <c r="AJ19" i="1" s="1"/>
  <c r="AX19" i="1" s="1"/>
  <c r="BL19" i="1" s="1"/>
  <c r="AF18" i="1"/>
  <c r="AT18" i="1" s="1"/>
  <c r="BH18" i="1" s="1"/>
  <c r="BV18" i="1" s="1"/>
  <c r="AE18" i="1"/>
  <c r="AS18" i="1" s="1"/>
  <c r="BG18" i="1" s="1"/>
  <c r="BU18" i="1" s="1"/>
  <c r="AD18" i="1"/>
  <c r="AB18" i="1"/>
  <c r="AA18" i="1"/>
  <c r="Z18" i="1"/>
  <c r="X18" i="1"/>
  <c r="W18" i="1"/>
  <c r="V18" i="1"/>
  <c r="AF17" i="1"/>
  <c r="AE17" i="1"/>
  <c r="AD17" i="1"/>
  <c r="AB17" i="1"/>
  <c r="AA17" i="1"/>
  <c r="Z17" i="1"/>
  <c r="X17" i="1"/>
  <c r="W17" i="1"/>
  <c r="V17" i="1"/>
  <c r="AF16" i="1"/>
  <c r="AT16" i="1" s="1"/>
  <c r="BH16" i="1" s="1"/>
  <c r="BV16" i="1" s="1"/>
  <c r="AE16" i="1"/>
  <c r="AS16" i="1" s="1"/>
  <c r="BG16" i="1" s="1"/>
  <c r="BU16" i="1" s="1"/>
  <c r="AD16" i="1"/>
  <c r="AR16" i="1" s="1"/>
  <c r="BF16" i="1" s="1"/>
  <c r="BT16" i="1" s="1"/>
  <c r="AB16" i="1"/>
  <c r="AA16" i="1"/>
  <c r="Z16" i="1"/>
  <c r="X16" i="1"/>
  <c r="W16" i="1"/>
  <c r="V16" i="1"/>
  <c r="AF15" i="1"/>
  <c r="AT15" i="1" s="1"/>
  <c r="AE15" i="1"/>
  <c r="AS15" i="1" s="1"/>
  <c r="AD15" i="1"/>
  <c r="AR15" i="1" s="1"/>
  <c r="AB15" i="1"/>
  <c r="AA15" i="1"/>
  <c r="Z15" i="1"/>
  <c r="X15" i="1"/>
  <c r="AL15" i="1" s="1"/>
  <c r="W15" i="1"/>
  <c r="AK15" i="1" s="1"/>
  <c r="V15" i="1"/>
  <c r="AJ15" i="1" s="1"/>
  <c r="AF14" i="1"/>
  <c r="AT14" i="1" s="1"/>
  <c r="AE14" i="1"/>
  <c r="AS14" i="1" s="1"/>
  <c r="AD14" i="1"/>
  <c r="AR14" i="1" s="1"/>
  <c r="AB14" i="1"/>
  <c r="AA14" i="1"/>
  <c r="Z14" i="1"/>
  <c r="X14" i="1"/>
  <c r="W14" i="1"/>
  <c r="V14" i="1"/>
  <c r="AF13" i="1"/>
  <c r="AE13" i="1"/>
  <c r="AD13" i="1"/>
  <c r="AB13" i="1"/>
  <c r="AA13" i="1"/>
  <c r="Z13" i="1"/>
  <c r="X13" i="1"/>
  <c r="W13" i="1"/>
  <c r="V13" i="1"/>
  <c r="AF12" i="1"/>
  <c r="AT12" i="1" s="1"/>
  <c r="AE12" i="1"/>
  <c r="AS12" i="1" s="1"/>
  <c r="AD12" i="1"/>
  <c r="AR12" i="1" s="1"/>
  <c r="AB12" i="1"/>
  <c r="AA12" i="1"/>
  <c r="Z12" i="1"/>
  <c r="X12" i="1"/>
  <c r="W12" i="1"/>
  <c r="V12" i="1"/>
  <c r="AF11" i="1"/>
  <c r="AT11" i="1" s="1"/>
  <c r="BH11" i="1" s="1"/>
  <c r="BV11" i="1" s="1"/>
  <c r="AE11" i="1"/>
  <c r="AS11" i="1" s="1"/>
  <c r="BG11" i="1" s="1"/>
  <c r="BU11" i="1" s="1"/>
  <c r="AD11" i="1"/>
  <c r="AR11" i="1" s="1"/>
  <c r="BF11" i="1" s="1"/>
  <c r="BT11" i="1" s="1"/>
  <c r="AB11" i="1"/>
  <c r="AA11" i="1"/>
  <c r="Z11" i="1"/>
  <c r="X11" i="1"/>
  <c r="AL11" i="1" s="1"/>
  <c r="AZ11" i="1" s="1"/>
  <c r="BN11" i="1" s="1"/>
  <c r="W11" i="1"/>
  <c r="AK11" i="1" s="1"/>
  <c r="AY11" i="1" s="1"/>
  <c r="BM11" i="1" s="1"/>
  <c r="V11" i="1"/>
  <c r="AJ11" i="1" s="1"/>
  <c r="AX11" i="1" s="1"/>
  <c r="BL11" i="1" s="1"/>
  <c r="AF10" i="1"/>
  <c r="AT10" i="1" s="1"/>
  <c r="BH10" i="1" s="1"/>
  <c r="BV10" i="1" s="1"/>
  <c r="AE10" i="1"/>
  <c r="AS10" i="1" s="1"/>
  <c r="BG10" i="1" s="1"/>
  <c r="BU10" i="1" s="1"/>
  <c r="AD10" i="1"/>
  <c r="AR10" i="1" s="1"/>
  <c r="BF10" i="1" s="1"/>
  <c r="BT10" i="1" s="1"/>
  <c r="AB10" i="1"/>
  <c r="AA10" i="1"/>
  <c r="Z10" i="1"/>
  <c r="X10" i="1"/>
  <c r="W10" i="1"/>
  <c r="V10" i="1"/>
  <c r="AF9" i="1"/>
  <c r="AE9" i="1"/>
  <c r="AD9" i="1"/>
  <c r="AB9" i="1"/>
  <c r="AA9" i="1"/>
  <c r="Z9" i="1"/>
  <c r="X9" i="1"/>
  <c r="W9" i="1"/>
  <c r="V9" i="1"/>
  <c r="AF8" i="1"/>
  <c r="AT8" i="1" s="1"/>
  <c r="BH8" i="1" s="1"/>
  <c r="BV8" i="1" s="1"/>
  <c r="AE8" i="1"/>
  <c r="AS8" i="1" s="1"/>
  <c r="BG8" i="1" s="1"/>
  <c r="BU8" i="1" s="1"/>
  <c r="AD8" i="1"/>
  <c r="AR8" i="1" s="1"/>
  <c r="BF8" i="1" s="1"/>
  <c r="BT8" i="1" s="1"/>
  <c r="AB8" i="1"/>
  <c r="AA8" i="1"/>
  <c r="Z8" i="1"/>
  <c r="X8" i="1"/>
  <c r="W8" i="1"/>
  <c r="V8" i="1"/>
  <c r="BM93" i="1" l="1"/>
  <c r="BU93" i="1"/>
  <c r="BT93" i="1"/>
  <c r="BQ93" i="1"/>
  <c r="BN93" i="1"/>
  <c r="BV93" i="1"/>
  <c r="BR93" i="1"/>
  <c r="BL93" i="1"/>
  <c r="BP93" i="1"/>
  <c r="AX93" i="1"/>
  <c r="BF93" i="1"/>
  <c r="AY93" i="1"/>
  <c r="BG93" i="1"/>
  <c r="AZ93" i="1"/>
  <c r="BH93" i="1"/>
  <c r="BB93" i="1"/>
  <c r="BC93" i="1"/>
  <c r="BD93" i="1"/>
  <c r="O18" i="2" l="1"/>
  <c r="M18" i="2"/>
  <c r="Q21" i="2"/>
  <c r="O21" i="2"/>
  <c r="Q18" i="2"/>
  <c r="M21" i="2"/>
  <c r="O24" i="2" l="1"/>
  <c r="Q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Forfatter</author>
    <author>Mikael Fønhus</author>
  </authors>
  <commentList>
    <comment ref="E18" authorId="0" shapeId="0" xr:uid="{27373D49-EBEF-465D-B714-BF253D25F056}">
      <text>
        <r>
          <rPr>
            <sz val="12"/>
            <color indexed="81"/>
            <rFont val="Tahoma"/>
            <family val="2"/>
          </rPr>
          <t xml:space="preserve">Valgfri sats, men </t>
        </r>
        <r>
          <rPr>
            <b/>
            <sz val="12"/>
            <color indexed="81"/>
            <rFont val="Tahoma"/>
            <family val="2"/>
          </rPr>
          <t>forhåndvalgt kr 1050 pr time.</t>
        </r>
        <r>
          <rPr>
            <u/>
            <sz val="12"/>
            <color indexed="81"/>
            <rFont val="Tahoma"/>
            <family val="2"/>
          </rPr>
          <t xml:space="preserve">
Kilder: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6"/>
            <color indexed="81"/>
            <rFont val="Tahoma"/>
            <family val="2"/>
          </rPr>
          <t xml:space="preserve">
   </t>
        </r>
        <r>
          <rPr>
            <b/>
            <sz val="6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Tahoma"/>
            <family val="2"/>
          </rPr>
          <t>Prosjekt KlimaTre,</t>
        </r>
        <r>
          <rPr>
            <sz val="12"/>
            <color indexed="81"/>
            <rFont val="Tahoma"/>
            <family val="2"/>
          </rPr>
          <t xml:space="preserve">                                                                  </t>
        </r>
        <r>
          <rPr>
            <sz val="12"/>
            <color indexed="42"/>
            <rFont val="Tahoma"/>
            <family val="2"/>
          </rPr>
          <t>.</t>
        </r>
        <r>
          <rPr>
            <sz val="12"/>
            <color indexed="81"/>
            <rFont val="Tahoma"/>
            <family val="2"/>
          </rPr>
          <t xml:space="preserve">    </t>
        </r>
        <r>
          <rPr>
            <sz val="11"/>
            <color indexed="81"/>
            <rFont val="Tahoma"/>
            <family val="2"/>
          </rPr>
          <t xml:space="preserve">..  </t>
        </r>
        <r>
          <rPr>
            <sz val="11"/>
            <color indexed="43"/>
            <rFont val="Tahoma"/>
            <family val="2"/>
          </rPr>
          <t>.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Tahoma"/>
            <family val="2"/>
          </rPr>
          <t>Skog og landskap (nå: NIBIO), 2013</t>
        </r>
        <r>
          <rPr>
            <sz val="6"/>
            <color indexed="81"/>
            <rFont val="Tahoma"/>
            <family val="2"/>
          </rPr>
          <t xml:space="preserve">
</t>
        </r>
        <r>
          <rPr>
            <sz val="6"/>
            <color indexed="43"/>
            <rFont val="Tahoma"/>
            <family val="2"/>
          </rPr>
          <t xml:space="preserve">  .</t>
        </r>
        <r>
          <rPr>
            <sz val="6"/>
            <color indexed="81"/>
            <rFont val="Tahoma"/>
            <family val="2"/>
          </rPr>
          <t xml:space="preserve">  </t>
        </r>
        <r>
          <rPr>
            <b/>
            <sz val="12"/>
            <color indexed="81"/>
            <rFont val="Tahoma"/>
            <family val="2"/>
          </rPr>
          <t xml:space="preserve">Justert for Skogsmaskinindeksen pr 3. kvartal 2020
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b/>
            <sz val="11"/>
            <color indexed="26"/>
            <rFont val="Tahoma"/>
            <family val="2"/>
          </rPr>
          <t xml:space="preserve">. </t>
        </r>
        <r>
          <rPr>
            <b/>
            <sz val="11"/>
            <color indexed="81"/>
            <rFont val="Tahoma"/>
            <family val="2"/>
          </rPr>
          <t xml:space="preserve">  </t>
        </r>
        <r>
          <rPr>
            <b/>
            <i/>
            <sz val="11"/>
            <color indexed="81"/>
            <rFont val="Tahoma"/>
            <family val="2"/>
          </rPr>
          <t>(Forutsatt 2000 timer/år)</t>
        </r>
      </text>
    </comment>
    <comment ref="E20" authorId="1" shapeId="0" xr:uid="{66188AE1-7F01-4BE8-9E98-A2FD00541D12}">
      <text>
        <r>
          <rPr>
            <sz val="16"/>
            <color indexed="81"/>
            <rFont val="Tahoma"/>
            <family val="2"/>
          </rPr>
          <t>Det kan gjøres beregning for 6 ulike mengder tømmer.</t>
        </r>
        <r>
          <rPr>
            <sz val="6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 xml:space="preserve">Enheten er antall m³ langs kjøretraseen, inne på hogstfeltet der påplessingen foregår.
</t>
        </r>
      </text>
    </comment>
    <comment ref="E22" authorId="1" shapeId="0" xr:uid="{D9CE1191-A369-4407-8560-C7CA9ABC4B89}">
      <text>
        <r>
          <rPr>
            <sz val="16"/>
            <color indexed="81"/>
            <rFont val="Tahoma"/>
            <family val="2"/>
          </rPr>
          <t>Det kan gjøres beregning for 4 ulike transportavstander, målt fra hogstfeltet fram til velteplassen.</t>
        </r>
      </text>
    </comment>
    <comment ref="E24" authorId="1" shapeId="0" xr:uid="{F9473E04-88FB-4808-B30A-D8FAFAE196EB}">
      <text>
        <r>
          <rPr>
            <sz val="16"/>
            <color indexed="81"/>
            <rFont val="Tahoma"/>
            <family val="2"/>
          </rPr>
          <t>Det kan gjøres beregning for 3 ulike lassbærerstørrelser. Disse er definert slik i NIBIO sin rapport:
 - Liten - 4 m2 vertikalt målt lasterom
 - Middels - 5 m2 vertikalt målt lasterom
 - Stor - 6 m2 vertikalt målt lasterom</t>
        </r>
      </text>
    </comment>
    <comment ref="E26" authorId="1" shapeId="0" xr:uid="{B69C79F1-6D22-4155-9AEA-80E2D34591DC}">
      <text>
        <r>
          <rPr>
            <sz val="12"/>
            <color indexed="81"/>
            <rFont val="Tahoma"/>
            <family val="2"/>
          </rPr>
          <t>Terrenget er ikke nærmere definert i NIBIO sin rapport.</t>
        </r>
      </text>
    </comment>
  </commentList>
</comments>
</file>

<file path=xl/sharedStrings.xml><?xml version="1.0" encoding="utf-8"?>
<sst xmlns="http://schemas.openxmlformats.org/spreadsheetml/2006/main" count="244" uniqueCount="63">
  <si>
    <t>A</t>
  </si>
  <si>
    <t>B</t>
  </si>
  <si>
    <t>C</t>
  </si>
  <si>
    <t>D</t>
  </si>
  <si>
    <t>E</t>
  </si>
  <si>
    <t>F</t>
  </si>
  <si>
    <t>Lastberar storlek  -&gt;</t>
  </si>
  <si>
    <t>Kortvirke  -&gt;</t>
  </si>
  <si>
    <t>hogst</t>
  </si>
  <si>
    <t>avstånd (m)</t>
  </si>
  <si>
    <t>Normale forhold</t>
  </si>
  <si>
    <t>Vanskelige forhold</t>
  </si>
  <si>
    <t>Lette forhold</t>
  </si>
  <si>
    <r>
      <t>4 m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</si>
  <si>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5 m</t>
    </r>
    <r>
      <rPr>
        <vertAlign val="superscript"/>
        <sz val="11"/>
        <color rgb="FF3F3F76"/>
        <rFont val="Calibri"/>
        <family val="2"/>
        <scheme val="minor"/>
      </rPr>
      <t>2</t>
    </r>
  </si>
  <si>
    <r>
      <t>6 m</t>
    </r>
    <r>
      <rPr>
        <vertAlign val="superscript"/>
        <sz val="11"/>
        <color rgb="FF000000"/>
        <rFont val="Calibri"/>
        <family val="2"/>
        <scheme val="minor"/>
      </rPr>
      <t>2</t>
    </r>
  </si>
  <si>
    <t>Lassbærerstørrelse</t>
  </si>
  <si>
    <t>Kj</t>
  </si>
  <si>
    <t>Kjøreforhold:</t>
  </si>
  <si>
    <t>Lassbærerstørrelse:</t>
  </si>
  <si>
    <t>Kjøreforhold</t>
  </si>
  <si>
    <t>Middels</t>
  </si>
  <si>
    <t>Liten</t>
  </si>
  <si>
    <t>Kjøreavstand</t>
  </si>
  <si>
    <t>Kjøreavstand:</t>
  </si>
  <si>
    <t>Tømmerkonsentrasjon</t>
  </si>
  <si>
    <t>m³ pr 100 meter pålessing</t>
  </si>
  <si>
    <t>m³ pr 100 meter</t>
  </si>
  <si>
    <t>m³ pr meter lastbærerveg</t>
  </si>
  <si>
    <t>meter</t>
  </si>
  <si>
    <t>i</t>
  </si>
  <si>
    <t>|</t>
  </si>
  <si>
    <t>Tømmermengde på hogstfeltet:</t>
  </si>
  <si>
    <t>Kostnad (kr/m³ )</t>
  </si>
  <si>
    <r>
      <t>Produktivitet (m³ /G</t>
    </r>
    <r>
      <rPr>
        <b/>
        <vertAlign val="subscript"/>
        <sz val="22"/>
        <color rgb="FF002060"/>
        <rFont val="Calibri Light"/>
        <family val="2"/>
        <scheme val="major"/>
      </rPr>
      <t>15</t>
    </r>
    <r>
      <rPr>
        <b/>
        <sz val="22"/>
        <color rgb="FF002060"/>
        <rFont val="Calibri Light"/>
        <family val="2"/>
        <scheme val="major"/>
      </rPr>
      <t>-time)</t>
    </r>
  </si>
  <si>
    <t>Vanskelige</t>
  </si>
  <si>
    <t>Lette</t>
  </si>
  <si>
    <t>Lassbærerstørrelse og kjøreavstand</t>
  </si>
  <si>
    <t>Stor</t>
  </si>
  <si>
    <t xml:space="preserve">Tømmermengde ==&gt; Kr/m³ </t>
  </si>
  <si>
    <t>Kr/m³  ==&gt; Produktivitet</t>
  </si>
  <si>
    <t>Beregnet:</t>
  </si>
  <si>
    <r>
      <t>kr/G</t>
    </r>
    <r>
      <rPr>
        <vertAlign val="subscript"/>
        <sz val="14"/>
        <color theme="1"/>
        <rFont val="Franklin Gothic Medium"/>
        <family val="2"/>
      </rPr>
      <t>15</t>
    </r>
    <r>
      <rPr>
        <sz val="14"/>
        <color theme="1"/>
        <rFont val="Franklin Gothic Medium"/>
        <family val="2"/>
      </rPr>
      <t>-time</t>
    </r>
  </si>
  <si>
    <t>Forutsetninger</t>
  </si>
  <si>
    <t>Kostnad, kr/m³ :</t>
  </si>
  <si>
    <t>Kalkylen beregner 3 forskjellige alternativer:</t>
  </si>
  <si>
    <t>Alt. 1</t>
  </si>
  <si>
    <t>Alt. 2</t>
  </si>
  <si>
    <t>Alt. 0</t>
  </si>
  <si>
    <t>Differanse fra 0-alternativet (kr/m³):</t>
  </si>
  <si>
    <r>
      <t>Produktivitet, m³/G</t>
    </r>
    <r>
      <rPr>
        <vertAlign val="subscript"/>
        <sz val="18"/>
        <color theme="1"/>
        <rFont val="Franklin Gothic Medium"/>
        <family val="2"/>
      </rPr>
      <t>15</t>
    </r>
    <r>
      <rPr>
        <sz val="18"/>
        <color theme="1"/>
        <rFont val="Franklin Gothic Medium"/>
        <family val="2"/>
      </rPr>
      <t>-time:</t>
    </r>
  </si>
  <si>
    <t>Dato: 09.12.2020</t>
  </si>
  <si>
    <t>Alt. 0:  Det tas ut 4 sortiment. Ingen korttømmer.</t>
  </si>
  <si>
    <t>Timekostnad lassbærer:</t>
  </si>
  <si>
    <r>
      <t xml:space="preserve">Vi ønsker å gjøre denne kalkulatoren bedre. Har du kommentarer; - send dem til </t>
    </r>
    <r>
      <rPr>
        <i/>
        <sz val="11"/>
        <color rgb="FF7B59F9"/>
        <rFont val="Calibri"/>
        <family val="2"/>
        <scheme val="minor"/>
      </rPr>
      <t>post@skogkurs.no.</t>
    </r>
  </si>
  <si>
    <t>Kalkulatoren er lagd av Skogkurs i prosjektet "Diameterspredning og korttømmerhåndtering som kostnadsdrivere " og finansiert av Skogbrukets verdiskapingsfond og Landbrukets utviklingsfond. Datainnsamlingen har foregått hos skogsentreprenører tilknyttet MEF Skog. Analyser og simuleringer er utført av NIBIO.</t>
  </si>
  <si>
    <t>Korttømmerhåndtering som kostnadsdriver</t>
  </si>
  <si>
    <t>Korttømmerhåndtering</t>
  </si>
  <si>
    <t>Alt. 1:  Det tas ut 4 sortiment + kortømmer. Korttømmeret kjøres sortimentsrent; - 1 lengde på lassbæreren</t>
  </si>
  <si>
    <t>Alt. 2:  Det tas ut 4 sortiment + kortømmer. Korttømmeret kjøres sortimentsrent; - 2 lengder på lassbæreren</t>
  </si>
  <si>
    <t xml:space="preserve">Kalkulatoren viser variasjon i produktivitet og kostnad med utkjøring av korttømmer, slik som "Vidakubb". </t>
  </si>
  <si>
    <t>Hogstmaskinens ekstrakostnader beregnes ikke i denne kalkulatoren.</t>
  </si>
  <si>
    <t>Versjon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</si>
</sst>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00000"/>
    <numFmt numFmtId="166" formatCode="&quot;$&quot;#,##0"/>
  </numFmts>
  <fonts count="62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4" tint="-0.24994659260841701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vertAlign val="superscript"/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6"/>
      <name val="Calibri"/>
      <family val="2"/>
      <scheme val="minor"/>
    </font>
    <font>
      <sz val="12"/>
      <color indexed="81"/>
      <name val="Tahom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rgb="FF002060"/>
      <name val="Calibri Light"/>
      <family val="2"/>
      <scheme val="major"/>
    </font>
    <font>
      <b/>
      <vertAlign val="subscript"/>
      <sz val="22"/>
      <color rgb="FF002060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b/>
      <sz val="27"/>
      <color theme="1" tint="0.14999847407452621"/>
      <name val="Inherit"/>
    </font>
    <font>
      <sz val="11"/>
      <color theme="1"/>
      <name val="Franklin Gothic Medium"/>
      <family val="2"/>
    </font>
    <font>
      <sz val="12"/>
      <color theme="1" tint="0.249977111117893"/>
      <name val="Franklin Gothic Medium"/>
      <family val="2"/>
    </font>
    <font>
      <sz val="16"/>
      <color theme="1"/>
      <name val="Franklin Gothic Medium"/>
      <family val="2"/>
    </font>
    <font>
      <sz val="16"/>
      <color theme="1" tint="0.34998626667073579"/>
      <name val="Webdings"/>
      <family val="1"/>
      <charset val="2"/>
    </font>
    <font>
      <sz val="16"/>
      <color theme="3"/>
      <name val="Calibri"/>
      <family val="2"/>
      <scheme val="minor"/>
    </font>
    <font>
      <sz val="20"/>
      <color theme="3"/>
      <name val="Calibri Light"/>
      <family val="2"/>
      <scheme val="major"/>
    </font>
    <font>
      <sz val="20"/>
      <color theme="1"/>
      <name val="Calibri"/>
      <family val="2"/>
      <scheme val="minor"/>
    </font>
    <font>
      <sz val="45"/>
      <color theme="1"/>
      <name val="Calibri"/>
      <family val="2"/>
      <scheme val="minor"/>
    </font>
    <font>
      <sz val="14"/>
      <color theme="1"/>
      <name val="Franklin Gothic Medium"/>
      <family val="2"/>
    </font>
    <font>
      <vertAlign val="subscript"/>
      <sz val="14"/>
      <color theme="1"/>
      <name val="Franklin Gothic Medium"/>
      <family val="2"/>
    </font>
    <font>
      <sz val="14"/>
      <color theme="1" tint="0.249977111117893"/>
      <name val="Franklin Gothic Medium"/>
      <family val="2"/>
    </font>
    <font>
      <sz val="24"/>
      <color rgb="FFFA7D00"/>
      <name val="Franklin Gothic Medium"/>
      <family val="2"/>
    </font>
    <font>
      <sz val="24"/>
      <color theme="1"/>
      <name val="Franklin Gothic Medium"/>
      <family val="2"/>
    </font>
    <font>
      <sz val="18"/>
      <color theme="1" tint="0.14999847407452621"/>
      <name val="Franklin Gothic Medium"/>
      <family val="2"/>
    </font>
    <font>
      <sz val="16"/>
      <color rgb="FFFF0000"/>
      <name val="Webdings"/>
      <family val="1"/>
      <charset val="2"/>
    </font>
    <font>
      <sz val="16"/>
      <color theme="1" tint="0.14999847407452621"/>
      <name val="Franklin Gothic Medium"/>
      <family val="2"/>
    </font>
    <font>
      <sz val="16"/>
      <color theme="3"/>
      <name val="Calibri Light"/>
      <family val="2"/>
      <scheme val="major"/>
    </font>
    <font>
      <sz val="16"/>
      <color theme="1"/>
      <name val="Calibri"/>
      <family val="2"/>
      <scheme val="minor"/>
    </font>
    <font>
      <b/>
      <sz val="20"/>
      <color theme="1"/>
      <name val="Franklin Gothic Medium"/>
      <family val="2"/>
    </font>
    <font>
      <sz val="18"/>
      <color theme="1"/>
      <name val="Franklin Gothic Medium"/>
      <family val="2"/>
    </font>
    <font>
      <vertAlign val="subscript"/>
      <sz val="18"/>
      <color theme="1"/>
      <name val="Franklin Gothic Medium"/>
      <family val="2"/>
    </font>
    <font>
      <sz val="16"/>
      <color indexed="81"/>
      <name val="Tahoma"/>
      <family val="2"/>
    </font>
    <font>
      <sz val="6"/>
      <color indexed="81"/>
      <name val="Tahoma"/>
      <family val="2"/>
    </font>
    <font>
      <b/>
      <sz val="12"/>
      <color indexed="81"/>
      <name val="Tahoma"/>
      <family val="2"/>
    </font>
    <font>
      <u/>
      <sz val="12"/>
      <color indexed="81"/>
      <name val="Tahoma"/>
      <family val="2"/>
    </font>
    <font>
      <sz val="8"/>
      <color indexed="81"/>
      <name val="Tahoma"/>
      <family val="2"/>
    </font>
    <font>
      <b/>
      <sz val="6"/>
      <color indexed="81"/>
      <name val="Tahoma"/>
      <family val="2"/>
    </font>
    <font>
      <sz val="12"/>
      <color indexed="42"/>
      <name val="Tahoma"/>
      <family val="2"/>
    </font>
    <font>
      <sz val="11"/>
      <color indexed="81"/>
      <name val="Tahoma"/>
      <family val="2"/>
    </font>
    <font>
      <sz val="11"/>
      <color indexed="43"/>
      <name val="Tahoma"/>
      <family val="2"/>
    </font>
    <font>
      <sz val="6"/>
      <color indexed="43"/>
      <name val="Tahoma"/>
      <family val="2"/>
    </font>
    <font>
      <b/>
      <sz val="11"/>
      <color indexed="81"/>
      <name val="Tahoma"/>
      <family val="2"/>
    </font>
    <font>
      <b/>
      <sz val="11"/>
      <color indexed="26"/>
      <name val="Tahoma"/>
      <family val="2"/>
    </font>
    <font>
      <b/>
      <i/>
      <sz val="11"/>
      <color indexed="81"/>
      <name val="Tahoma"/>
      <family val="2"/>
    </font>
    <font>
      <sz val="11"/>
      <color theme="0"/>
      <name val="Inherit"/>
    </font>
    <font>
      <i/>
      <sz val="11"/>
      <color rgb="FF7B59F9"/>
      <name val="Calibri"/>
      <family val="2"/>
      <scheme val="minor"/>
    </font>
    <font>
      <sz val="11"/>
      <color rgb="FFDDDDDD"/>
      <name val="Arial"/>
      <family val="2"/>
    </font>
    <font>
      <b/>
      <sz val="24"/>
      <color rgb="FFFF0000"/>
      <name val="Franklin Gothic Medium"/>
      <family val="2"/>
    </font>
  </fonts>
  <fills count="11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DD305"/>
        <bgColor indexed="64"/>
      </patternFill>
    </fill>
    <fill>
      <patternFill patternType="solid">
        <fgColor theme="9" tint="0.59999389629810485"/>
        <bgColor theme="7" tint="0.79998168889431442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/>
      <right style="medium">
        <color rgb="FF7F7F7F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thick">
        <color theme="4"/>
      </bottom>
      <diagonal/>
    </border>
    <border>
      <left style="thick">
        <color theme="0" tint="-0.499984740745262"/>
      </left>
      <right style="thick">
        <color theme="0" tint="-4.9989318521683403E-2"/>
      </right>
      <top style="thick">
        <color theme="0" tint="-0.499984740745262"/>
      </top>
      <bottom style="thick">
        <color theme="0" tint="-4.9989318521683403E-2"/>
      </bottom>
      <diagonal/>
    </border>
    <border>
      <left/>
      <right/>
      <top/>
      <bottom style="thick">
        <color theme="7"/>
      </bottom>
      <diagonal/>
    </border>
    <border>
      <left/>
      <right style="mediumDashed">
        <color theme="7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0" fillId="0" borderId="12">
      <alignment horizontal="left" vertical="center"/>
    </xf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</cellStyleXfs>
  <cellXfs count="235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/>
    <xf numFmtId="0" fontId="0" fillId="0" borderId="0" xfId="0" applyFont="1"/>
    <xf numFmtId="0" fontId="1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1" fillId="2" borderId="0" xfId="0" applyFont="1" applyFill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1" fontId="0" fillId="0" borderId="0" xfId="0" applyNumberFormat="1"/>
    <xf numFmtId="0" fontId="2" fillId="0" borderId="7" xfId="0" applyFont="1" applyFill="1" applyBorder="1" applyAlignment="1">
      <alignment vertical="center"/>
    </xf>
    <xf numFmtId="0" fontId="0" fillId="0" borderId="8" xfId="0" applyBorder="1"/>
    <xf numFmtId="0" fontId="2" fillId="0" borderId="9" xfId="0" applyFont="1" applyFill="1" applyBorder="1" applyAlignment="1">
      <alignment vertical="center"/>
    </xf>
    <xf numFmtId="0" fontId="0" fillId="0" borderId="10" xfId="0" applyBorder="1"/>
    <xf numFmtId="0" fontId="2" fillId="0" borderId="11" xfId="0" applyFont="1" applyFill="1" applyBorder="1" applyAlignment="1">
      <alignment vertical="center"/>
    </xf>
    <xf numFmtId="0" fontId="0" fillId="0" borderId="7" xfId="0" applyBorder="1"/>
    <xf numFmtId="0" fontId="0" fillId="0" borderId="9" xfId="0" applyBorder="1"/>
    <xf numFmtId="0" fontId="0" fillId="0" borderId="11" xfId="0" applyBorder="1"/>
    <xf numFmtId="164" fontId="2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 wrapText="1"/>
    </xf>
    <xf numFmtId="164" fontId="1" fillId="2" borderId="0" xfId="0" applyNumberFormat="1" applyFont="1" applyFill="1" applyAlignment="1">
      <alignment horizontal="right" vertical="center"/>
    </xf>
    <xf numFmtId="164" fontId="2" fillId="0" borderId="0" xfId="0" applyNumberFormat="1" applyFont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 wrapText="1"/>
    </xf>
    <xf numFmtId="164" fontId="1" fillId="2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 wrapText="1"/>
    </xf>
    <xf numFmtId="164" fontId="6" fillId="2" borderId="4" xfId="0" applyNumberFormat="1" applyFont="1" applyFill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/>
    </xf>
    <xf numFmtId="1" fontId="0" fillId="0" borderId="0" xfId="0" applyNumberFormat="1" applyFont="1"/>
    <xf numFmtId="1" fontId="2" fillId="0" borderId="2" xfId="0" applyNumberFormat="1" applyFont="1" applyBorder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1" fontId="2" fillId="0" borderId="4" xfId="0" applyNumberFormat="1" applyFont="1" applyBorder="1" applyAlignment="1">
      <alignment horizontal="right" vertical="center"/>
    </xf>
    <xf numFmtId="1" fontId="2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 wrapText="1"/>
    </xf>
    <xf numFmtId="164" fontId="1" fillId="2" borderId="3" xfId="0" applyNumberFormat="1" applyFont="1" applyFill="1" applyBorder="1" applyAlignment="1">
      <alignment horizontal="right" vertical="center"/>
    </xf>
    <xf numFmtId="164" fontId="6" fillId="2" borderId="3" xfId="0" applyNumberFormat="1" applyFont="1" applyFill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 wrapText="1"/>
    </xf>
    <xf numFmtId="164" fontId="1" fillId="2" borderId="5" xfId="0" applyNumberFormat="1" applyFont="1" applyFill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6" xfId="0" applyFont="1" applyBorder="1"/>
    <xf numFmtId="0" fontId="2" fillId="0" borderId="0" xfId="0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indent="1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15" fillId="0" borderId="0" xfId="4" applyFont="1"/>
    <xf numFmtId="0" fontId="15" fillId="5" borderId="0" xfId="4" applyFont="1" applyFill="1"/>
    <xf numFmtId="1" fontId="0" fillId="5" borderId="0" xfId="0" applyNumberFormat="1" applyFont="1" applyFill="1"/>
    <xf numFmtId="0" fontId="0" fillId="5" borderId="0" xfId="0" applyFont="1" applyFill="1"/>
    <xf numFmtId="0" fontId="3" fillId="5" borderId="0" xfId="0" applyFont="1" applyFill="1"/>
    <xf numFmtId="0" fontId="1" fillId="5" borderId="3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0" xfId="0" applyFont="1" applyFill="1" applyAlignment="1">
      <alignment horizontal="right" vertical="center"/>
    </xf>
    <xf numFmtId="0" fontId="2" fillId="5" borderId="3" xfId="0" applyFont="1" applyFill="1" applyBorder="1" applyAlignment="1">
      <alignment horizontal="right" vertical="center"/>
    </xf>
    <xf numFmtId="0" fontId="1" fillId="5" borderId="0" xfId="0" applyFont="1" applyFill="1" applyAlignment="1">
      <alignment horizontal="right" vertical="center" wrapText="1"/>
    </xf>
    <xf numFmtId="0" fontId="1" fillId="5" borderId="0" xfId="0" applyFont="1" applyFill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2" fillId="5" borderId="0" xfId="0" applyFont="1" applyFill="1" applyAlignment="1">
      <alignment horizontal="right" vertical="center" wrapText="1"/>
    </xf>
    <xf numFmtId="0" fontId="2" fillId="5" borderId="2" xfId="0" applyFont="1" applyFill="1" applyBorder="1" applyAlignment="1">
      <alignment vertical="center"/>
    </xf>
    <xf numFmtId="1" fontId="2" fillId="5" borderId="2" xfId="0" applyNumberFormat="1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right" vertical="center" wrapText="1"/>
    </xf>
    <xf numFmtId="0" fontId="2" fillId="5" borderId="0" xfId="0" applyFont="1" applyFill="1" applyAlignment="1">
      <alignment vertical="center"/>
    </xf>
    <xf numFmtId="1" fontId="2" fillId="5" borderId="0" xfId="0" applyNumberFormat="1" applyFont="1" applyFill="1" applyAlignment="1">
      <alignment horizontal="right" vertical="center"/>
    </xf>
    <xf numFmtId="164" fontId="2" fillId="5" borderId="3" xfId="0" applyNumberFormat="1" applyFont="1" applyFill="1" applyBorder="1" applyAlignment="1">
      <alignment horizontal="right" vertical="center"/>
    </xf>
    <xf numFmtId="0" fontId="2" fillId="5" borderId="4" xfId="0" applyFont="1" applyFill="1" applyBorder="1" applyAlignment="1">
      <alignment vertical="center"/>
    </xf>
    <xf numFmtId="1" fontId="2" fillId="5" borderId="4" xfId="0" applyNumberFormat="1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1" fontId="2" fillId="5" borderId="0" xfId="0" applyNumberFormat="1" applyFont="1" applyFill="1" applyBorder="1" applyAlignment="1">
      <alignment horizontal="right" vertical="center"/>
    </xf>
    <xf numFmtId="164" fontId="2" fillId="5" borderId="0" xfId="0" applyNumberFormat="1" applyFont="1" applyFill="1" applyBorder="1" applyAlignment="1">
      <alignment horizontal="right" vertical="center"/>
    </xf>
    <xf numFmtId="164" fontId="1" fillId="5" borderId="0" xfId="0" applyNumberFormat="1" applyFont="1" applyFill="1" applyBorder="1" applyAlignment="1">
      <alignment horizontal="right" vertical="center" wrapText="1"/>
    </xf>
    <xf numFmtId="164" fontId="1" fillId="5" borderId="0" xfId="0" applyNumberFormat="1" applyFont="1" applyFill="1" applyBorder="1" applyAlignment="1">
      <alignment horizontal="right" vertical="center"/>
    </xf>
    <xf numFmtId="164" fontId="2" fillId="5" borderId="0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1" fontId="2" fillId="5" borderId="3" xfId="0" applyNumberFormat="1" applyFont="1" applyFill="1" applyBorder="1" applyAlignment="1">
      <alignment horizontal="right" vertical="center"/>
    </xf>
    <xf numFmtId="0" fontId="15" fillId="6" borderId="0" xfId="4" applyFont="1" applyFill="1"/>
    <xf numFmtId="1" fontId="0" fillId="6" borderId="0" xfId="0" applyNumberFormat="1" applyFont="1" applyFill="1"/>
    <xf numFmtId="0" fontId="0" fillId="6" borderId="0" xfId="0" applyFont="1" applyFill="1"/>
    <xf numFmtId="0" fontId="3" fillId="6" borderId="0" xfId="0" applyFont="1" applyFill="1"/>
    <xf numFmtId="0" fontId="1" fillId="6" borderId="3" xfId="0" applyFont="1" applyFill="1" applyBorder="1" applyAlignment="1">
      <alignment horizontal="right" vertical="center" wrapText="1"/>
    </xf>
    <xf numFmtId="0" fontId="2" fillId="6" borderId="3" xfId="0" applyFont="1" applyFill="1" applyBorder="1" applyAlignment="1">
      <alignment horizontal="right" vertical="center" wrapText="1"/>
    </xf>
    <xf numFmtId="0" fontId="2" fillId="6" borderId="0" xfId="0" applyFont="1" applyFill="1" applyAlignment="1">
      <alignment horizontal="right" vertical="center"/>
    </xf>
    <xf numFmtId="0" fontId="2" fillId="6" borderId="3" xfId="0" applyFont="1" applyFill="1" applyBorder="1" applyAlignment="1">
      <alignment horizontal="right" vertical="center"/>
    </xf>
    <xf numFmtId="0" fontId="1" fillId="6" borderId="0" xfId="0" applyFont="1" applyFill="1" applyAlignment="1">
      <alignment horizontal="right" vertical="center" wrapText="1"/>
    </xf>
    <xf numFmtId="0" fontId="1" fillId="6" borderId="0" xfId="0" applyFont="1" applyFill="1" applyAlignment="1">
      <alignment horizontal="right" vertical="center"/>
    </xf>
    <xf numFmtId="0" fontId="1" fillId="6" borderId="3" xfId="0" applyFont="1" applyFill="1" applyBorder="1" applyAlignment="1">
      <alignment horizontal="right" vertical="center"/>
    </xf>
    <xf numFmtId="0" fontId="2" fillId="6" borderId="0" xfId="0" applyFont="1" applyFill="1" applyAlignment="1">
      <alignment horizontal="right" vertical="center" wrapText="1"/>
    </xf>
    <xf numFmtId="0" fontId="2" fillId="6" borderId="2" xfId="0" applyFont="1" applyFill="1" applyBorder="1" applyAlignment="1">
      <alignment vertical="center"/>
    </xf>
    <xf numFmtId="1" fontId="2" fillId="6" borderId="2" xfId="0" applyNumberFormat="1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 vertical="center"/>
    </xf>
    <xf numFmtId="0" fontId="1" fillId="6" borderId="2" xfId="0" applyFont="1" applyFill="1" applyBorder="1" applyAlignment="1">
      <alignment horizontal="right" vertical="center" wrapText="1"/>
    </xf>
    <xf numFmtId="0" fontId="1" fillId="6" borderId="2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 vertical="center" wrapText="1"/>
    </xf>
    <xf numFmtId="0" fontId="2" fillId="6" borderId="0" xfId="0" applyFont="1" applyFill="1" applyAlignment="1">
      <alignment vertical="center"/>
    </xf>
    <xf numFmtId="1" fontId="2" fillId="6" borderId="0" xfId="0" applyNumberFormat="1" applyFont="1" applyFill="1" applyAlignment="1">
      <alignment horizontal="right" vertical="center"/>
    </xf>
    <xf numFmtId="164" fontId="2" fillId="6" borderId="3" xfId="0" applyNumberFormat="1" applyFont="1" applyFill="1" applyBorder="1" applyAlignment="1">
      <alignment horizontal="right" vertical="center"/>
    </xf>
    <xf numFmtId="0" fontId="2" fillId="6" borderId="4" xfId="0" applyFont="1" applyFill="1" applyBorder="1" applyAlignment="1">
      <alignment vertical="center"/>
    </xf>
    <xf numFmtId="1" fontId="2" fillId="6" borderId="4" xfId="0" applyNumberFormat="1" applyFont="1" applyFill="1" applyBorder="1" applyAlignment="1">
      <alignment horizontal="right" vertical="center"/>
    </xf>
    <xf numFmtId="0" fontId="2" fillId="6" borderId="4" xfId="0" applyFont="1" applyFill="1" applyBorder="1" applyAlignment="1">
      <alignment horizontal="right" vertical="center"/>
    </xf>
    <xf numFmtId="0" fontId="2" fillId="6" borderId="0" xfId="0" applyFont="1" applyFill="1" applyBorder="1" applyAlignment="1">
      <alignment horizontal="right" vertical="center"/>
    </xf>
    <xf numFmtId="1" fontId="2" fillId="6" borderId="0" xfId="0" applyNumberFormat="1" applyFont="1" applyFill="1" applyBorder="1" applyAlignment="1">
      <alignment horizontal="right" vertical="center"/>
    </xf>
    <xf numFmtId="164" fontId="2" fillId="6" borderId="0" xfId="0" applyNumberFormat="1" applyFont="1" applyFill="1" applyBorder="1" applyAlignment="1">
      <alignment horizontal="right" vertical="center"/>
    </xf>
    <xf numFmtId="164" fontId="1" fillId="6" borderId="0" xfId="0" applyNumberFormat="1" applyFont="1" applyFill="1" applyBorder="1" applyAlignment="1">
      <alignment horizontal="right" vertical="center" wrapText="1"/>
    </xf>
    <xf numFmtId="164" fontId="1" fillId="6" borderId="0" xfId="0" applyNumberFormat="1" applyFont="1" applyFill="1" applyBorder="1" applyAlignment="1">
      <alignment horizontal="right" vertical="center"/>
    </xf>
    <xf numFmtId="164" fontId="2" fillId="6" borderId="0" xfId="0" applyNumberFormat="1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1" fontId="2" fillId="6" borderId="3" xfId="0" applyNumberFormat="1" applyFont="1" applyFill="1" applyBorder="1" applyAlignment="1">
      <alignment horizontal="right" vertical="center"/>
    </xf>
    <xf numFmtId="0" fontId="17" fillId="0" borderId="0" xfId="0" applyFont="1"/>
    <xf numFmtId="1" fontId="17" fillId="0" borderId="0" xfId="0" applyNumberFormat="1" applyFont="1"/>
    <xf numFmtId="0" fontId="17" fillId="6" borderId="0" xfId="0" applyFont="1" applyFill="1"/>
    <xf numFmtId="1" fontId="18" fillId="7" borderId="0" xfId="0" applyNumberFormat="1" applyFont="1" applyFill="1"/>
    <xf numFmtId="164" fontId="18" fillId="7" borderId="0" xfId="0" applyNumberFormat="1" applyFont="1" applyFill="1"/>
    <xf numFmtId="0" fontId="17" fillId="5" borderId="0" xfId="0" applyFont="1" applyFill="1"/>
    <xf numFmtId="1" fontId="18" fillId="4" borderId="0" xfId="0" applyNumberFormat="1" applyFont="1" applyFill="1"/>
    <xf numFmtId="164" fontId="18" fillId="4" borderId="0" xfId="0" applyNumberFormat="1" applyFont="1" applyFill="1"/>
    <xf numFmtId="0" fontId="8" fillId="8" borderId="0" xfId="0" applyFont="1" applyFill="1"/>
    <xf numFmtId="0" fontId="8" fillId="0" borderId="0" xfId="0" applyFont="1"/>
    <xf numFmtId="0" fontId="14" fillId="8" borderId="0" xfId="0" applyFont="1" applyFill="1"/>
    <xf numFmtId="0" fontId="19" fillId="8" borderId="0" xfId="5" applyFont="1" applyFill="1" applyBorder="1" applyAlignment="1" applyProtection="1">
      <alignment vertical="center"/>
    </xf>
    <xf numFmtId="0" fontId="21" fillId="8" borderId="0" xfId="5" applyFont="1" applyFill="1" applyBorder="1" applyProtection="1"/>
    <xf numFmtId="0" fontId="22" fillId="8" borderId="0" xfId="5" applyFont="1" applyFill="1" applyBorder="1" applyProtection="1"/>
    <xf numFmtId="0" fontId="8" fillId="9" borderId="0" xfId="0" applyFont="1" applyFill="1"/>
    <xf numFmtId="0" fontId="0" fillId="4" borderId="0" xfId="0" applyFill="1"/>
    <xf numFmtId="0" fontId="17" fillId="4" borderId="0" xfId="0" applyFont="1" applyFill="1" applyAlignment="1">
      <alignment horizontal="left" indent="1"/>
    </xf>
    <xf numFmtId="0" fontId="17" fillId="4" borderId="0" xfId="0" applyFont="1" applyFill="1"/>
    <xf numFmtId="0" fontId="24" fillId="0" borderId="0" xfId="0" applyFont="1"/>
    <xf numFmtId="0" fontId="23" fillId="4" borderId="0" xfId="0" applyFont="1" applyFill="1"/>
    <xf numFmtId="0" fontId="24" fillId="4" borderId="0" xfId="0" applyFont="1" applyFill="1"/>
    <xf numFmtId="0" fontId="25" fillId="4" borderId="0" xfId="2" applyFont="1" applyFill="1" applyBorder="1" applyAlignment="1">
      <alignment horizontal="left" vertical="center" wrapText="1" indent="1"/>
    </xf>
    <xf numFmtId="0" fontId="24" fillId="4" borderId="0" xfId="0" applyFont="1" applyFill="1" applyAlignment="1">
      <alignment horizontal="center"/>
    </xf>
    <xf numFmtId="0" fontId="24" fillId="4" borderId="0" xfId="0" applyFont="1" applyFill="1" applyBorder="1"/>
    <xf numFmtId="0" fontId="24" fillId="4" borderId="0" xfId="0" applyFont="1" applyFill="1" applyBorder="1" applyAlignment="1">
      <alignment horizontal="center"/>
    </xf>
    <xf numFmtId="0" fontId="24" fillId="4" borderId="0" xfId="0" applyFont="1" applyFill="1" applyAlignment="1">
      <alignment horizontal="left" indent="1"/>
    </xf>
    <xf numFmtId="0" fontId="24" fillId="4" borderId="0" xfId="0" applyFont="1" applyFill="1" applyAlignment="1">
      <alignment horizontal="right"/>
    </xf>
    <xf numFmtId="1" fontId="26" fillId="3" borderId="14" xfId="3" applyNumberFormat="1" applyFont="1" applyFill="1" applyBorder="1" applyAlignment="1" applyProtection="1">
      <alignment horizontal="right" vertical="center"/>
      <protection locked="0"/>
    </xf>
    <xf numFmtId="0" fontId="29" fillId="10" borderId="15" xfId="5" applyFont="1" applyFill="1" applyBorder="1" applyAlignment="1" applyProtection="1">
      <alignment horizontal="left" vertical="center"/>
    </xf>
    <xf numFmtId="0" fontId="8" fillId="4" borderId="16" xfId="0" applyFont="1" applyFill="1" applyBorder="1" applyAlignment="1">
      <alignment horizontal="left" indent="4"/>
    </xf>
    <xf numFmtId="0" fontId="30" fillId="4" borderId="0" xfId="0" applyFont="1" applyFill="1"/>
    <xf numFmtId="166" fontId="31" fillId="4" borderId="16" xfId="0" applyNumberFormat="1" applyFont="1" applyFill="1" applyBorder="1" applyAlignment="1">
      <alignment horizontal="center"/>
    </xf>
    <xf numFmtId="0" fontId="32" fillId="4" borderId="0" xfId="0" applyFont="1" applyFill="1" applyAlignment="1">
      <alignment horizontal="left" indent="1"/>
    </xf>
    <xf numFmtId="0" fontId="34" fillId="4" borderId="0" xfId="2" applyFont="1" applyFill="1" applyBorder="1" applyAlignment="1">
      <alignment horizontal="right" vertical="center" indent="1"/>
    </xf>
    <xf numFmtId="0" fontId="32" fillId="4" borderId="0" xfId="0" applyFont="1" applyFill="1"/>
    <xf numFmtId="0" fontId="34" fillId="4" borderId="0" xfId="2" applyFont="1" applyFill="1" applyBorder="1" applyAlignment="1">
      <alignment horizontal="left" vertical="center" wrapText="1" indent="1"/>
    </xf>
    <xf numFmtId="0" fontId="32" fillId="4" borderId="0" xfId="0" applyFont="1" applyFill="1" applyBorder="1"/>
    <xf numFmtId="0" fontId="32" fillId="4" borderId="0" xfId="2" applyFont="1" applyFill="1" applyBorder="1" applyAlignment="1">
      <alignment horizontal="right" vertical="center"/>
    </xf>
    <xf numFmtId="0" fontId="32" fillId="4" borderId="0" xfId="0" applyFont="1" applyFill="1" applyAlignment="1"/>
    <xf numFmtId="0" fontId="32" fillId="4" borderId="0" xfId="0" applyFont="1" applyFill="1" applyBorder="1" applyAlignment="1"/>
    <xf numFmtId="0" fontId="24" fillId="4" borderId="0" xfId="0" applyFont="1" applyFill="1" applyAlignment="1"/>
    <xf numFmtId="2" fontId="36" fillId="4" borderId="0" xfId="0" applyNumberFormat="1" applyFont="1" applyFill="1" applyAlignment="1">
      <alignment horizontal="center"/>
    </xf>
    <xf numFmtId="0" fontId="37" fillId="4" borderId="0" xfId="0" applyFont="1" applyFill="1" applyAlignment="1">
      <alignment horizontal="left"/>
    </xf>
    <xf numFmtId="0" fontId="38" fillId="4" borderId="0" xfId="2" applyFont="1" applyFill="1" applyBorder="1" applyAlignment="1">
      <alignment horizontal="center" vertical="center" wrapText="1"/>
    </xf>
    <xf numFmtId="0" fontId="39" fillId="4" borderId="0" xfId="0" applyFont="1" applyFill="1" applyAlignment="1">
      <alignment horizontal="left"/>
    </xf>
    <xf numFmtId="0" fontId="40" fillId="10" borderId="15" xfId="5" applyFont="1" applyFill="1" applyBorder="1" applyAlignment="1" applyProtection="1">
      <alignment horizontal="left" vertical="center"/>
    </xf>
    <xf numFmtId="0" fontId="41" fillId="4" borderId="15" xfId="0" applyFont="1" applyFill="1" applyBorder="1"/>
    <xf numFmtId="9" fontId="28" fillId="4" borderId="15" xfId="3" applyFont="1" applyFill="1" applyBorder="1" applyAlignment="1" applyProtection="1">
      <alignment horizontal="center" vertical="center"/>
    </xf>
    <xf numFmtId="0" fontId="0" fillId="4" borderId="0" xfId="0" applyFill="1" applyAlignment="1">
      <alignment horizontal="right" indent="1"/>
    </xf>
    <xf numFmtId="0" fontId="24" fillId="4" borderId="0" xfId="0" applyFont="1" applyFill="1" applyAlignment="1">
      <alignment horizontal="right" indent="1"/>
    </xf>
    <xf numFmtId="0" fontId="42" fillId="4" borderId="0" xfId="0" applyFont="1" applyFill="1" applyBorder="1"/>
    <xf numFmtId="0" fontId="42" fillId="4" borderId="17" xfId="0" applyFont="1" applyFill="1" applyBorder="1"/>
    <xf numFmtId="0" fontId="42" fillId="4" borderId="17" xfId="0" applyFont="1" applyFill="1" applyBorder="1" applyAlignment="1">
      <alignment vertical="center" wrapText="1"/>
    </xf>
    <xf numFmtId="0" fontId="27" fillId="10" borderId="0" xfId="5" applyFont="1" applyFill="1" applyBorder="1" applyAlignment="1" applyProtection="1">
      <alignment horizontal="center" vertical="center"/>
    </xf>
    <xf numFmtId="0" fontId="58" fillId="8" borderId="0" xfId="0" applyFont="1" applyFill="1" applyAlignment="1">
      <alignment vertical="top" wrapText="1"/>
    </xf>
    <xf numFmtId="0" fontId="60" fillId="8" borderId="0" xfId="0" applyFont="1" applyFill="1"/>
    <xf numFmtId="0" fontId="24" fillId="4" borderId="17" xfId="0" applyFont="1" applyFill="1" applyBorder="1"/>
    <xf numFmtId="0" fontId="24" fillId="4" borderId="18" xfId="0" applyFont="1" applyFill="1" applyBorder="1"/>
    <xf numFmtId="0" fontId="24" fillId="4" borderId="2" xfId="0" applyFont="1" applyFill="1" applyBorder="1"/>
    <xf numFmtId="0" fontId="20" fillId="8" borderId="0" xfId="0" applyFont="1" applyFill="1" applyAlignment="1"/>
    <xf numFmtId="14" fontId="20" fillId="8" borderId="0" xfId="0" applyNumberFormat="1" applyFont="1" applyFill="1" applyAlignment="1">
      <alignment horizontal="left"/>
    </xf>
    <xf numFmtId="0" fontId="20" fillId="8" borderId="0" xfId="0" applyFont="1" applyFill="1" applyAlignment="1">
      <alignment horizontal="center"/>
    </xf>
    <xf numFmtId="0" fontId="42" fillId="4" borderId="0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0" fontId="43" fillId="4" borderId="0" xfId="2" applyFont="1" applyFill="1" applyBorder="1" applyAlignment="1">
      <alignment horizontal="right" vertical="center"/>
    </xf>
    <xf numFmtId="0" fontId="42" fillId="4" borderId="0" xfId="0" applyFont="1" applyFill="1" applyAlignment="1">
      <alignment horizontal="center" vertical="center"/>
    </xf>
    <xf numFmtId="0" fontId="37" fillId="4" borderId="0" xfId="0" applyFont="1" applyFill="1" applyAlignment="1">
      <alignment horizontal="left"/>
    </xf>
    <xf numFmtId="2" fontId="61" fillId="4" borderId="18" xfId="1" applyNumberFormat="1" applyFont="1" applyFill="1" applyBorder="1" applyAlignment="1" applyProtection="1">
      <alignment horizontal="right" vertical="center"/>
    </xf>
    <xf numFmtId="2" fontId="61" fillId="4" borderId="0" xfId="1" applyNumberFormat="1" applyFont="1" applyFill="1" applyBorder="1" applyAlignment="1" applyProtection="1">
      <alignment horizontal="right" vertical="center"/>
    </xf>
    <xf numFmtId="2" fontId="61" fillId="4" borderId="2" xfId="1" applyNumberFormat="1" applyFont="1" applyFill="1" applyBorder="1" applyAlignment="1" applyProtection="1">
      <alignment horizontal="right" vertical="center"/>
    </xf>
    <xf numFmtId="2" fontId="35" fillId="4" borderId="0" xfId="1" applyNumberFormat="1" applyFont="1" applyFill="1" applyBorder="1" applyAlignment="1" applyProtection="1">
      <alignment horizontal="right" vertical="center"/>
    </xf>
    <xf numFmtId="0" fontId="32" fillId="4" borderId="0" xfId="0" applyFont="1" applyFill="1" applyAlignment="1">
      <alignment horizontal="left"/>
    </xf>
    <xf numFmtId="0" fontId="43" fillId="4" borderId="18" xfId="2" applyFont="1" applyFill="1" applyBorder="1" applyAlignment="1">
      <alignment horizontal="right" vertical="center"/>
    </xf>
    <xf numFmtId="0" fontId="43" fillId="4" borderId="2" xfId="2" applyFont="1" applyFill="1" applyBorder="1" applyAlignment="1">
      <alignment horizontal="right" vertical="center"/>
    </xf>
    <xf numFmtId="0" fontId="58" fillId="8" borderId="0" xfId="0" applyFont="1" applyFill="1" applyAlignment="1">
      <alignment horizontal="left" vertical="top" wrapText="1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6" borderId="0" xfId="0" applyFont="1" applyFill="1" applyAlignment="1">
      <alignment vertical="center"/>
    </xf>
    <xf numFmtId="0" fontId="2" fillId="6" borderId="3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right" vertical="center"/>
    </xf>
    <xf numFmtId="0" fontId="2" fillId="5" borderId="0" xfId="0" applyFont="1" applyFill="1" applyAlignment="1">
      <alignment vertical="center"/>
    </xf>
    <xf numFmtId="0" fontId="1" fillId="6" borderId="1" xfId="0" applyFont="1" applyFill="1" applyBorder="1" applyAlignment="1">
      <alignment horizontal="right" vertical="center"/>
    </xf>
    <xf numFmtId="0" fontId="2" fillId="5" borderId="3" xfId="0" applyFont="1" applyFill="1" applyBorder="1" applyAlignment="1">
      <alignment vertical="center"/>
    </xf>
    <xf numFmtId="164" fontId="35" fillId="4" borderId="0" xfId="1" applyNumberFormat="1" applyFont="1" applyFill="1" applyBorder="1" applyAlignment="1" applyProtection="1">
      <alignment horizontal="right" vertical="center" indent="2"/>
    </xf>
    <xf numFmtId="164" fontId="36" fillId="4" borderId="0" xfId="0" applyNumberFormat="1" applyFont="1" applyFill="1" applyAlignment="1">
      <alignment horizontal="right" indent="2"/>
    </xf>
    <xf numFmtId="0" fontId="32" fillId="4" borderId="0" xfId="0" applyFont="1" applyFill="1" applyAlignment="1">
      <alignment horizontal="left" vertical="center" indent="1"/>
    </xf>
    <xf numFmtId="0" fontId="19" fillId="8" borderId="0" xfId="5" applyFont="1" applyFill="1" applyBorder="1" applyAlignment="1" applyProtection="1">
      <alignment horizontal="left" indent="13"/>
    </xf>
  </cellXfs>
  <cellStyles count="6">
    <cellStyle name="Data Labels" xfId="2" xr:uid="{AF53EDA8-10B5-4FBA-9414-BD8F6A5873F9}"/>
    <cellStyle name="Komma" xfId="1" builtinId="3"/>
    <cellStyle name="Normal" xfId="0" builtinId="0"/>
    <cellStyle name="Overskrift 1" xfId="5" builtinId="16"/>
    <cellStyle name="Prosent" xfId="3" builtinId="5"/>
    <cellStyle name="Tittel" xfId="4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skogkurs.no/userfiles/files/Kunnskapsskogen/Norske%20produksjonsnormer.xlsm" TargetMode="External"/><Relationship Id="rId1" Type="http://schemas.openxmlformats.org/officeDocument/2006/relationships/image" Target="../media/image1.png"/><Relationship Id="rId5" Type="http://schemas.openxmlformats.org/officeDocument/2006/relationships/hyperlink" Target="mailto:post@skogkurs.no" TargetMode="External"/><Relationship Id="rId4" Type="http://schemas.openxmlformats.org/officeDocument/2006/relationships/image" Target="../media/image3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51293</xdr:colOff>
      <xdr:row>0</xdr:row>
      <xdr:rowOff>133350</xdr:rowOff>
    </xdr:from>
    <xdr:to>
      <xdr:col>3</xdr:col>
      <xdr:colOff>65757</xdr:colOff>
      <xdr:row>2</xdr:row>
      <xdr:rowOff>47625</xdr:rowOff>
    </xdr:to>
    <xdr:pic>
      <xdr:nvPicPr>
        <xdr:cNvPr id="3" name="Grafikk 29">
          <a:extLst>
            <a:ext uri="{FF2B5EF4-FFF2-40B4-BE49-F238E27FC236}">
              <a16:creationId xmlns:a16="http://schemas.microsoft.com/office/drawing/2014/main" id="{3CE01A8E-2D23-4826-8061-BBF41818AC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68" t="40840" r="10468"/>
        <a:stretch/>
      </xdr:blipFill>
      <xdr:spPr>
        <a:xfrm>
          <a:off x="279893" y="133350"/>
          <a:ext cx="1557514" cy="695325"/>
        </a:xfrm>
        <a:prstGeom prst="rect">
          <a:avLst/>
        </a:prstGeom>
      </xdr:spPr>
    </xdr:pic>
    <xdr:clientData/>
  </xdr:twoCellAnchor>
  <xdr:twoCellAnchor>
    <xdr:from>
      <xdr:col>7</xdr:col>
      <xdr:colOff>364938</xdr:colOff>
      <xdr:row>32</xdr:row>
      <xdr:rowOff>170330</xdr:rowOff>
    </xdr:from>
    <xdr:to>
      <xdr:col>12</xdr:col>
      <xdr:colOff>17929</xdr:colOff>
      <xdr:row>34</xdr:row>
      <xdr:rowOff>44824</xdr:rowOff>
    </xdr:to>
    <xdr:sp macro="" textlink="">
      <xdr:nvSpPr>
        <xdr:cNvPr id="4" name="TekstSylinder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E8CE091-2417-43ED-8381-E575C0443444}"/>
            </a:ext>
          </a:extLst>
        </xdr:cNvPr>
        <xdr:cNvSpPr txBox="1"/>
      </xdr:nvSpPr>
      <xdr:spPr>
        <a:xfrm>
          <a:off x="4987738" y="9053980"/>
          <a:ext cx="3469341" cy="3824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14</xdr:col>
      <xdr:colOff>363104</xdr:colOff>
      <xdr:row>29</xdr:row>
      <xdr:rowOff>157522</xdr:rowOff>
    </xdr:from>
    <xdr:to>
      <xdr:col>17</xdr:col>
      <xdr:colOff>208459</xdr:colOff>
      <xdr:row>33</xdr:row>
      <xdr:rowOff>273344</xdr:rowOff>
    </xdr:to>
    <xdr:pic>
      <xdr:nvPicPr>
        <xdr:cNvPr id="5" name="Grafikk 4">
          <a:extLst>
            <a:ext uri="{FF2B5EF4-FFF2-40B4-BE49-F238E27FC236}">
              <a16:creationId xmlns:a16="http://schemas.microsoft.com/office/drawing/2014/main" id="{DA48B939-3AEC-4D53-BF0B-93E265017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0999354" y="7180622"/>
          <a:ext cx="2423455" cy="833372"/>
        </a:xfrm>
        <a:prstGeom prst="rect">
          <a:avLst/>
        </a:prstGeom>
      </xdr:spPr>
    </xdr:pic>
    <xdr:clientData/>
  </xdr:twoCellAnchor>
  <xdr:twoCellAnchor>
    <xdr:from>
      <xdr:col>7</xdr:col>
      <xdr:colOff>349250</xdr:colOff>
      <xdr:row>30</xdr:row>
      <xdr:rowOff>12700</xdr:rowOff>
    </xdr:from>
    <xdr:to>
      <xdr:col>9</xdr:col>
      <xdr:colOff>349250</xdr:colOff>
      <xdr:row>31</xdr:row>
      <xdr:rowOff>6350</xdr:rowOff>
    </xdr:to>
    <xdr:sp macro="" textlink="">
      <xdr:nvSpPr>
        <xdr:cNvPr id="6" name="TekstSylinder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2314B57-9C29-48A1-BB06-99952DE486DC}"/>
            </a:ext>
          </a:extLst>
        </xdr:cNvPr>
        <xdr:cNvSpPr txBox="1"/>
      </xdr:nvSpPr>
      <xdr:spPr>
        <a:xfrm>
          <a:off x="4972050" y="8515350"/>
          <a:ext cx="1504950" cy="184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119174</xdr:colOff>
      <xdr:row>5</xdr:row>
      <xdr:rowOff>114999</xdr:rowOff>
    </xdr:from>
    <xdr:to>
      <xdr:col>17</xdr:col>
      <xdr:colOff>541117</xdr:colOff>
      <xdr:row>11</xdr:row>
      <xdr:rowOff>282660</xdr:rowOff>
    </xdr:to>
    <xdr:sp macro="" textlink="">
      <xdr:nvSpPr>
        <xdr:cNvPr id="8" name="TekstSylinder 7">
          <a:extLst>
            <a:ext uri="{FF2B5EF4-FFF2-40B4-BE49-F238E27FC236}">
              <a16:creationId xmlns:a16="http://schemas.microsoft.com/office/drawing/2014/main" id="{878A99B0-09F1-4541-A5A3-7DE9C1CE321B}"/>
            </a:ext>
          </a:extLst>
        </xdr:cNvPr>
        <xdr:cNvSpPr txBox="1"/>
      </xdr:nvSpPr>
      <xdr:spPr>
        <a:xfrm rot="216991">
          <a:off x="10755424" y="1346899"/>
          <a:ext cx="3000043" cy="2288561"/>
        </a:xfrm>
        <a:prstGeom prst="rect">
          <a:avLst/>
        </a:prstGeom>
        <a:solidFill>
          <a:srgbClr val="FA7D00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1397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44000" rtlCol="0" anchor="t"/>
        <a:lstStyle/>
        <a:p>
          <a:endParaRPr lang="nb-NO" sz="600" b="1" cap="all" baseline="0"/>
        </a:p>
        <a:p>
          <a:r>
            <a:rPr lang="nb-NO" sz="1800" b="1" cap="all" baseline="0"/>
            <a:t>NB !</a:t>
          </a:r>
        </a:p>
        <a:p>
          <a:endParaRPr lang="nb-NO" sz="600" cap="all" baseline="0"/>
        </a:p>
        <a:p>
          <a:r>
            <a:rPr lang="nb-NO" sz="1600" cap="none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• </a:t>
          </a:r>
          <a:r>
            <a:rPr lang="nb-NO" sz="1500" cap="none" baseline="0">
              <a:solidFill>
                <a:schemeClr val="dk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Beregningene gjelder</a:t>
          </a:r>
          <a:r>
            <a:rPr lang="nb-NO" sz="1500" cap="none" baseline="0"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hele tømmerpartiet, </a:t>
          </a:r>
          <a:r>
            <a:rPr lang="nb-NO" sz="1500" cap="none" baseline="0">
              <a:solidFill>
                <a:schemeClr val="dk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ikke</a:t>
          </a:r>
          <a:r>
            <a:rPr lang="nb-NO" sz="1500" cap="none" baseline="0"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bare korttømmersortimentet.</a:t>
          </a:r>
          <a:endParaRPr lang="nb-NO" sz="600" cap="none" baseline="0"/>
        </a:p>
        <a:p>
          <a:endParaRPr lang="nb-NO" sz="600" cap="none" baseline="0"/>
        </a:p>
        <a:p>
          <a:r>
            <a:rPr lang="nb-NO" sz="1500" b="0" i="0" cap="none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• </a:t>
          </a:r>
          <a:r>
            <a:rPr lang="nb-NO" sz="1500" b="0" i="0" cap="none" baseline="0">
              <a:latin typeface="+mn-lt"/>
              <a:ea typeface="+mn-ea"/>
              <a:cs typeface="+mn-cs"/>
            </a:rPr>
            <a:t>Kalkylen er basert på data fra drifter der korttømmer utgjorde       10 - 45 % av totalvolumet.</a:t>
          </a:r>
          <a:endParaRPr lang="nb-NO" sz="1500" b="0" i="0" cap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E225A-7DFD-419B-ADB2-7190C1362A66}">
  <dimension ref="A1:X35"/>
  <sheetViews>
    <sheetView showGridLines="0" showRowColHeaders="0" tabSelected="1" workbookViewId="0">
      <selection activeCell="F18" sqref="F18"/>
    </sheetView>
  </sheetViews>
  <sheetFormatPr baseColWidth="10" defaultColWidth="0" defaultRowHeight="14.5" zeroHeight="1"/>
  <cols>
    <col min="1" max="1" width="3.26953125" customWidth="1"/>
    <col min="2" max="2" width="6.1796875" customWidth="1"/>
    <col min="3" max="3" width="15.90625" customWidth="1"/>
    <col min="4" max="4" width="10.90625" customWidth="1"/>
    <col min="5" max="5" width="5.6328125" customWidth="1"/>
    <col min="6" max="6" width="14.7265625" customWidth="1"/>
    <col min="7" max="7" width="10.90625" style="72" customWidth="1"/>
    <col min="8" max="9" width="4.36328125" customWidth="1"/>
    <col min="10" max="10" width="13.7265625" customWidth="1"/>
    <col min="11" max="11" width="3.54296875" customWidth="1"/>
    <col min="12" max="12" width="38.453125" customWidth="1"/>
    <col min="13" max="13" width="16.6328125" customWidth="1"/>
    <col min="14" max="14" width="3.6328125" customWidth="1"/>
    <col min="15" max="15" width="16.6328125" customWidth="1"/>
    <col min="16" max="16" width="3.6328125" customWidth="1"/>
    <col min="17" max="17" width="16.6328125" customWidth="1"/>
    <col min="18" max="18" width="10.90625" customWidth="1"/>
    <col min="19" max="21" width="10.90625" hidden="1" customWidth="1"/>
    <col min="22" max="24" width="0" hidden="1" customWidth="1"/>
    <col min="25" max="16384" width="10.90625" hidden="1"/>
  </cols>
  <sheetData>
    <row r="1" spans="1:24" s="153" customFormat="1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</row>
    <row r="2" spans="1:24" s="153" customFormat="1" ht="47.25" customHeight="1">
      <c r="A2" s="152"/>
      <c r="B2" s="154"/>
      <c r="C2" s="234" t="s">
        <v>57</v>
      </c>
      <c r="D2" s="155"/>
      <c r="E2" s="154"/>
      <c r="F2" s="154"/>
      <c r="G2" s="154"/>
      <c r="H2" s="154"/>
      <c r="I2" s="154"/>
      <c r="J2" s="154"/>
      <c r="K2" s="154"/>
      <c r="L2" s="203"/>
      <c r="M2" s="205" t="s">
        <v>62</v>
      </c>
      <c r="N2" s="205"/>
      <c r="O2" s="205"/>
      <c r="P2" s="204" t="s">
        <v>51</v>
      </c>
      <c r="Q2" s="204"/>
      <c r="R2" s="204"/>
    </row>
    <row r="3" spans="1:24" s="153" customFormat="1" ht="12" customHeight="1">
      <c r="A3" s="152"/>
      <c r="B3" s="156"/>
      <c r="C3" s="154"/>
      <c r="D3" s="157"/>
      <c r="E3" s="157"/>
      <c r="F3" s="156"/>
      <c r="G3" s="157"/>
      <c r="H3" s="157"/>
      <c r="I3" s="157"/>
      <c r="J3" s="157"/>
      <c r="K3" s="157"/>
      <c r="L3" s="203"/>
      <c r="M3" s="205"/>
      <c r="N3" s="205"/>
      <c r="O3" s="205"/>
      <c r="P3" s="204"/>
      <c r="Q3" s="204"/>
      <c r="R3" s="204"/>
    </row>
    <row r="4" spans="1:24" s="158" customFormat="1" ht="3.75" customHeight="1"/>
    <row r="5" spans="1:24" ht="20.149999999999999" customHeight="1">
      <c r="A5" s="159"/>
      <c r="B5" s="160"/>
      <c r="C5" s="160"/>
      <c r="D5" s="161"/>
      <c r="E5" s="161"/>
      <c r="F5" s="159"/>
      <c r="G5" s="161"/>
      <c r="H5" s="161"/>
      <c r="I5" s="159"/>
      <c r="J5" s="159"/>
      <c r="K5" s="159"/>
      <c r="L5" s="159"/>
      <c r="M5" s="159"/>
      <c r="N5" s="159"/>
      <c r="O5" s="159"/>
      <c r="P5" s="159"/>
      <c r="Q5" s="159"/>
      <c r="R5" s="159"/>
    </row>
    <row r="6" spans="1:24" ht="34">
      <c r="A6" s="159"/>
      <c r="B6" s="163" t="s">
        <v>56</v>
      </c>
      <c r="C6" s="160"/>
      <c r="D6" s="161"/>
      <c r="E6" s="161"/>
      <c r="F6" s="159"/>
      <c r="G6" s="161"/>
      <c r="H6" s="161"/>
      <c r="I6" s="159"/>
      <c r="J6" s="159"/>
      <c r="K6" s="159"/>
      <c r="L6" s="159"/>
      <c r="M6" s="159"/>
      <c r="N6" s="159"/>
      <c r="O6" s="159"/>
      <c r="P6" s="159"/>
      <c r="Q6" s="159"/>
      <c r="R6" s="159"/>
    </row>
    <row r="7" spans="1:24" ht="32.5" customHeight="1">
      <c r="A7" s="159"/>
      <c r="B7" s="210" t="s">
        <v>60</v>
      </c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</row>
    <row r="8" spans="1:24" ht="33" customHeight="1">
      <c r="A8" s="159"/>
      <c r="B8" s="186" t="s">
        <v>45</v>
      </c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</row>
    <row r="9" spans="1:24" ht="22.5" customHeight="1">
      <c r="A9" s="159"/>
      <c r="B9" s="186"/>
      <c r="C9" s="188" t="s">
        <v>52</v>
      </c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6"/>
      <c r="Q9" s="186"/>
      <c r="R9" s="186"/>
    </row>
    <row r="10" spans="1:24" ht="22.5" customHeight="1">
      <c r="A10" s="159"/>
      <c r="B10" s="186"/>
      <c r="C10" s="188" t="s">
        <v>58</v>
      </c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6"/>
      <c r="Q10" s="186"/>
      <c r="R10" s="186"/>
    </row>
    <row r="11" spans="1:24" ht="22.5" customHeight="1">
      <c r="A11" s="159"/>
      <c r="B11" s="186"/>
      <c r="C11" s="188" t="s">
        <v>59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6"/>
      <c r="Q11" s="186"/>
      <c r="R11" s="186"/>
    </row>
    <row r="12" spans="1:24" ht="33" customHeight="1">
      <c r="A12" s="159"/>
      <c r="B12" s="186" t="s">
        <v>61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</row>
    <row r="13" spans="1:24" ht="21" customHeight="1" thickBot="1">
      <c r="A13" s="159"/>
      <c r="B13" s="172"/>
      <c r="C13" s="189"/>
      <c r="D13" s="190"/>
      <c r="E13" s="190"/>
      <c r="F13" s="190"/>
      <c r="G13" s="191"/>
      <c r="H13" s="191"/>
      <c r="I13" s="190"/>
      <c r="J13" s="190"/>
      <c r="K13" s="190"/>
      <c r="L13" s="190"/>
      <c r="M13" s="190"/>
      <c r="N13" s="190"/>
      <c r="O13" s="190"/>
      <c r="P13" s="190"/>
      <c r="Q13" s="190"/>
      <c r="R13" s="159"/>
    </row>
    <row r="14" spans="1:24" ht="18" customHeight="1" thickTop="1">
      <c r="A14" s="164"/>
      <c r="B14" s="164"/>
      <c r="C14" s="164"/>
      <c r="D14" s="164"/>
      <c r="E14" s="164"/>
      <c r="F14" s="164"/>
      <c r="G14" s="169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2"/>
      <c r="T14" s="162"/>
      <c r="U14" s="162"/>
      <c r="V14" s="162"/>
      <c r="W14" s="162"/>
      <c r="X14" s="162"/>
    </row>
    <row r="15" spans="1:24" ht="24" customHeight="1">
      <c r="A15" s="164"/>
      <c r="B15" s="164"/>
      <c r="C15" s="209" t="s">
        <v>43</v>
      </c>
      <c r="D15" s="209"/>
      <c r="E15" s="209"/>
      <c r="F15" s="209"/>
      <c r="G15" s="209"/>
      <c r="H15" s="164"/>
      <c r="I15" s="164"/>
      <c r="J15" s="173"/>
      <c r="K15" s="164"/>
      <c r="L15" s="164"/>
      <c r="M15" s="206" t="s">
        <v>48</v>
      </c>
      <c r="N15" s="194"/>
      <c r="O15" s="206" t="s">
        <v>46</v>
      </c>
      <c r="P15" s="194"/>
      <c r="Q15" s="206" t="s">
        <v>47</v>
      </c>
      <c r="R15" s="164"/>
      <c r="S15" s="162"/>
      <c r="T15" s="162"/>
      <c r="U15" s="162"/>
      <c r="V15" s="162"/>
      <c r="W15" s="162"/>
      <c r="X15" s="162"/>
    </row>
    <row r="16" spans="1:24" ht="9" customHeight="1">
      <c r="A16" s="164"/>
      <c r="B16" s="164"/>
      <c r="C16" s="209"/>
      <c r="D16" s="209"/>
      <c r="E16" s="209"/>
      <c r="F16" s="209"/>
      <c r="G16" s="209"/>
      <c r="H16" s="164"/>
      <c r="I16" s="164"/>
      <c r="J16" s="173"/>
      <c r="K16" s="164"/>
      <c r="L16" s="200"/>
      <c r="M16" s="207"/>
      <c r="N16" s="195"/>
      <c r="O16" s="207"/>
      <c r="P16" s="196"/>
      <c r="Q16" s="207"/>
      <c r="R16" s="164"/>
      <c r="S16" s="162"/>
      <c r="T16" s="162"/>
      <c r="U16" s="162"/>
      <c r="V16" s="162"/>
      <c r="W16" s="162"/>
      <c r="X16" s="162"/>
    </row>
    <row r="17" spans="1:24" ht="3.75" customHeight="1" thickBot="1">
      <c r="A17" s="164"/>
      <c r="B17" s="164"/>
      <c r="C17" s="164" t="s">
        <v>31</v>
      </c>
      <c r="D17" s="164"/>
      <c r="E17" s="164"/>
      <c r="F17" s="164"/>
      <c r="G17" s="169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2"/>
      <c r="T17" s="162"/>
      <c r="U17" s="162"/>
      <c r="V17" s="162"/>
      <c r="W17" s="162"/>
      <c r="X17" s="162"/>
    </row>
    <row r="18" spans="1:24" ht="25" customHeight="1" thickTop="1" thickBot="1">
      <c r="A18" s="164"/>
      <c r="B18" s="165"/>
      <c r="C18" s="177"/>
      <c r="D18" s="181" t="s">
        <v>53</v>
      </c>
      <c r="E18" s="197" t="s">
        <v>30</v>
      </c>
      <c r="F18" s="171">
        <v>1450</v>
      </c>
      <c r="G18" s="233" t="s">
        <v>42</v>
      </c>
      <c r="H18" s="178"/>
      <c r="I18" s="164"/>
      <c r="J18" s="173"/>
      <c r="K18" s="164"/>
      <c r="L18" s="208" t="s">
        <v>50</v>
      </c>
      <c r="M18" s="231">
        <f>(Data!BL93+Data!BP93+Data!BT93)</f>
        <v>31.9</v>
      </c>
      <c r="N18" s="232"/>
      <c r="O18" s="231">
        <f>Data!BM93+Data!BQ93+Data!BU93</f>
        <v>29.6</v>
      </c>
      <c r="P18" s="232"/>
      <c r="Q18" s="231">
        <f>Data!BN93+Data!BR93+Data!BV93</f>
        <v>29.5</v>
      </c>
      <c r="R18" s="215"/>
      <c r="S18" s="162"/>
      <c r="T18" s="162"/>
      <c r="U18" s="162"/>
      <c r="V18" s="162"/>
      <c r="W18" s="162"/>
      <c r="X18" s="162"/>
    </row>
    <row r="19" spans="1:24" ht="7.5" customHeight="1" thickTop="1" thickBot="1">
      <c r="A19" s="164"/>
      <c r="B19" s="164"/>
      <c r="C19" s="178"/>
      <c r="D19" s="182"/>
      <c r="E19" s="166"/>
      <c r="F19" s="184"/>
      <c r="G19" s="176"/>
      <c r="H19" s="178"/>
      <c r="I19" s="164"/>
      <c r="J19" s="173"/>
      <c r="K19" s="174"/>
      <c r="L19" s="208"/>
      <c r="M19" s="231"/>
      <c r="N19" s="232"/>
      <c r="O19" s="231"/>
      <c r="P19" s="232"/>
      <c r="Q19" s="231"/>
      <c r="R19" s="215"/>
      <c r="S19" s="162"/>
      <c r="T19" s="162"/>
      <c r="U19" s="162"/>
      <c r="V19" s="162"/>
      <c r="W19" s="162"/>
      <c r="X19" s="162"/>
    </row>
    <row r="20" spans="1:24" ht="25" customHeight="1" thickTop="1" thickBot="1">
      <c r="A20" s="164"/>
      <c r="B20" s="165"/>
      <c r="C20" s="179"/>
      <c r="D20" s="181" t="s">
        <v>32</v>
      </c>
      <c r="E20" s="187" t="s">
        <v>30</v>
      </c>
      <c r="F20" s="171">
        <v>22</v>
      </c>
      <c r="G20" s="176" t="s">
        <v>26</v>
      </c>
      <c r="H20" s="178"/>
      <c r="I20" s="164"/>
      <c r="J20" s="173"/>
      <c r="K20" s="174"/>
      <c r="L20" s="159"/>
      <c r="M20" s="159"/>
      <c r="N20" s="159"/>
      <c r="O20" s="159"/>
      <c r="P20" s="159"/>
      <c r="Q20" s="192"/>
      <c r="R20" s="159"/>
      <c r="S20" s="162"/>
      <c r="T20" s="162"/>
      <c r="U20" s="162"/>
      <c r="V20" s="162"/>
      <c r="W20" s="162"/>
      <c r="X20" s="162"/>
    </row>
    <row r="21" spans="1:24" ht="7.5" customHeight="1" thickTop="1" thickBot="1">
      <c r="A21" s="164"/>
      <c r="B21" s="167"/>
      <c r="C21" s="180"/>
      <c r="D21" s="183"/>
      <c r="E21" s="168"/>
      <c r="F21" s="184"/>
      <c r="G21" s="176"/>
      <c r="H21" s="178"/>
      <c r="I21" s="164"/>
      <c r="J21" s="173"/>
      <c r="K21" s="174"/>
      <c r="L21" s="208" t="s">
        <v>44</v>
      </c>
      <c r="M21" s="214">
        <f>Data!AX93+Data!BB93+Data!BF93</f>
        <v>45.454545454545453</v>
      </c>
      <c r="N21" s="164"/>
      <c r="O21" s="214">
        <f>Data!AY93+Data!BC93+Data!BG93</f>
        <v>48.986486486486484</v>
      </c>
      <c r="P21" s="164"/>
      <c r="Q21" s="214">
        <f>Data!AZ93+Data!BD93+Data!BH93</f>
        <v>49.152542372881356</v>
      </c>
      <c r="R21" s="215"/>
      <c r="S21" s="162"/>
      <c r="T21" s="162"/>
      <c r="U21" s="162"/>
      <c r="V21" s="162"/>
      <c r="W21" s="162"/>
      <c r="X21" s="162"/>
    </row>
    <row r="22" spans="1:24" ht="25" customHeight="1" thickTop="1" thickBot="1">
      <c r="A22" s="164"/>
      <c r="B22" s="165"/>
      <c r="C22" s="177"/>
      <c r="D22" s="181" t="s">
        <v>24</v>
      </c>
      <c r="E22" s="187" t="s">
        <v>30</v>
      </c>
      <c r="F22" s="171">
        <v>250</v>
      </c>
      <c r="G22" s="233" t="s">
        <v>29</v>
      </c>
      <c r="H22" s="178"/>
      <c r="I22" s="164"/>
      <c r="J22" s="175"/>
      <c r="K22" s="174"/>
      <c r="L22" s="208"/>
      <c r="M22" s="214"/>
      <c r="N22" s="185"/>
      <c r="O22" s="214"/>
      <c r="P22" s="185"/>
      <c r="Q22" s="214"/>
      <c r="R22" s="215"/>
      <c r="S22" s="162"/>
      <c r="T22" s="162"/>
      <c r="U22" s="162"/>
      <c r="V22" s="162"/>
      <c r="W22" s="162"/>
      <c r="X22" s="162"/>
    </row>
    <row r="23" spans="1:24" ht="7.5" customHeight="1" thickTop="1" thickBot="1">
      <c r="A23" s="164"/>
      <c r="B23" s="167"/>
      <c r="C23" s="180"/>
      <c r="D23" s="183"/>
      <c r="E23" s="168"/>
      <c r="F23" s="184"/>
      <c r="G23" s="176"/>
      <c r="H23" s="178"/>
      <c r="I23" s="164"/>
      <c r="J23" s="173"/>
      <c r="K23" s="159"/>
      <c r="L23" s="181"/>
      <c r="M23" s="164"/>
      <c r="N23" s="164"/>
      <c r="O23" s="164"/>
      <c r="P23" s="164"/>
      <c r="Q23" s="193"/>
      <c r="R23" s="164"/>
      <c r="S23" s="162"/>
      <c r="T23" s="162"/>
      <c r="U23" s="162"/>
      <c r="V23" s="162"/>
      <c r="W23" s="162"/>
      <c r="X23" s="162"/>
    </row>
    <row r="24" spans="1:24" ht="25" customHeight="1" thickTop="1" thickBot="1">
      <c r="A24" s="164"/>
      <c r="B24" s="165"/>
      <c r="C24" s="177"/>
      <c r="D24" s="181" t="s">
        <v>19</v>
      </c>
      <c r="E24" s="187" t="s">
        <v>30</v>
      </c>
      <c r="F24" s="171" t="s">
        <v>38</v>
      </c>
      <c r="G24" s="176"/>
      <c r="H24" s="178"/>
      <c r="I24" s="164"/>
      <c r="J24" s="173"/>
      <c r="K24" s="174"/>
      <c r="L24" s="216" t="s">
        <v>49</v>
      </c>
      <c r="M24" s="216"/>
      <c r="N24" s="201"/>
      <c r="O24" s="211">
        <f>O21-M21</f>
        <v>3.5319410319410309</v>
      </c>
      <c r="P24" s="201"/>
      <c r="Q24" s="211">
        <f>Q21-M21</f>
        <v>3.6979969183359032</v>
      </c>
      <c r="R24" s="164"/>
      <c r="S24" s="162"/>
      <c r="T24" s="162"/>
      <c r="U24" s="162"/>
      <c r="V24" s="162"/>
      <c r="W24" s="162"/>
      <c r="X24" s="162"/>
    </row>
    <row r="25" spans="1:24" ht="7.5" customHeight="1" thickTop="1" thickBot="1">
      <c r="A25" s="164"/>
      <c r="B25" s="167"/>
      <c r="C25" s="180"/>
      <c r="D25" s="183"/>
      <c r="E25" s="168"/>
      <c r="F25" s="170"/>
      <c r="G25" s="176"/>
      <c r="H25" s="178"/>
      <c r="I25" s="164"/>
      <c r="J25" s="173"/>
      <c r="K25" s="174"/>
      <c r="L25" s="208"/>
      <c r="M25" s="208"/>
      <c r="N25" s="167"/>
      <c r="O25" s="212"/>
      <c r="P25" s="167"/>
      <c r="Q25" s="212"/>
      <c r="R25" s="164"/>
      <c r="S25" s="162"/>
      <c r="T25" s="162"/>
      <c r="U25" s="162"/>
      <c r="V25" s="162"/>
      <c r="W25" s="162"/>
      <c r="X25" s="162"/>
    </row>
    <row r="26" spans="1:24" ht="25" customHeight="1" thickTop="1" thickBot="1">
      <c r="A26" s="164"/>
      <c r="B26" s="165"/>
      <c r="C26" s="177"/>
      <c r="D26" s="181" t="s">
        <v>18</v>
      </c>
      <c r="E26" s="187" t="s">
        <v>30</v>
      </c>
      <c r="F26" s="171" t="s">
        <v>21</v>
      </c>
      <c r="G26" s="176"/>
      <c r="H26" s="178"/>
      <c r="I26" s="164"/>
      <c r="J26" s="173"/>
      <c r="K26" s="174"/>
      <c r="L26" s="217"/>
      <c r="M26" s="217"/>
      <c r="N26" s="202"/>
      <c r="O26" s="213"/>
      <c r="P26" s="202"/>
      <c r="Q26" s="213"/>
      <c r="R26" s="164"/>
      <c r="S26" s="162"/>
      <c r="T26" s="162"/>
      <c r="U26" s="162"/>
      <c r="V26" s="162"/>
      <c r="W26" s="162"/>
      <c r="X26" s="162"/>
    </row>
    <row r="27" spans="1:24" ht="7" customHeight="1" thickTop="1">
      <c r="A27" s="164"/>
      <c r="B27" s="164"/>
      <c r="C27" s="164"/>
      <c r="D27" s="164"/>
      <c r="E27" s="166"/>
      <c r="F27" s="170"/>
      <c r="G27" s="169"/>
      <c r="H27" s="164"/>
      <c r="I27" s="164"/>
      <c r="J27" s="173"/>
      <c r="K27" s="164"/>
      <c r="L27" s="167"/>
      <c r="M27" s="170"/>
      <c r="N27" s="164"/>
      <c r="O27" s="164"/>
      <c r="P27" s="164"/>
      <c r="Q27" s="164"/>
      <c r="R27" s="164"/>
      <c r="S27" s="162"/>
      <c r="T27" s="162"/>
      <c r="U27" s="162"/>
      <c r="V27" s="162"/>
      <c r="W27" s="162"/>
      <c r="X27" s="162"/>
    </row>
    <row r="28" spans="1:24" ht="15">
      <c r="A28" s="164"/>
      <c r="B28" s="164"/>
      <c r="C28" s="164"/>
      <c r="D28" s="164"/>
      <c r="E28" s="164"/>
      <c r="F28" s="164"/>
      <c r="G28" s="169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2"/>
      <c r="T28" s="162"/>
      <c r="U28" s="162"/>
      <c r="V28" s="162"/>
      <c r="W28" s="162"/>
      <c r="X28" s="162"/>
    </row>
    <row r="29" spans="1:24" s="158" customFormat="1" ht="3.75" customHeight="1"/>
    <row r="30" spans="1:24" s="153" customFormat="1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</row>
    <row r="31" spans="1:24" s="153" customFormat="1" ht="15" customHeight="1">
      <c r="A31" s="152"/>
      <c r="B31" s="218" t="s">
        <v>54</v>
      </c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198"/>
      <c r="O31" s="198"/>
      <c r="P31" s="218"/>
      <c r="Q31" s="218"/>
      <c r="R31" s="198"/>
    </row>
    <row r="32" spans="1:24" s="153" customFormat="1" ht="12" customHeight="1">
      <c r="A32" s="152"/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198"/>
      <c r="O32" s="198"/>
      <c r="P32" s="152"/>
      <c r="Q32" s="152"/>
      <c r="R32" s="198"/>
    </row>
    <row r="33" spans="1:18" s="153" customFormat="1" ht="15" customHeight="1">
      <c r="A33" s="152"/>
      <c r="B33" s="218" t="s">
        <v>55</v>
      </c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198"/>
      <c r="O33" s="198"/>
      <c r="P33" s="198"/>
      <c r="Q33" s="198"/>
      <c r="R33" s="198"/>
    </row>
    <row r="34" spans="1:18" s="153" customFormat="1" ht="23.5" customHeight="1">
      <c r="A34" s="152"/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198"/>
      <c r="O34" s="198"/>
      <c r="P34" s="199"/>
      <c r="Q34" s="199"/>
      <c r="R34" s="198"/>
    </row>
    <row r="35" spans="1:18" s="153" customFormat="1" ht="9.65" customHeight="1">
      <c r="A35" s="152"/>
      <c r="B35" s="198"/>
      <c r="C35" s="198"/>
      <c r="D35" s="198"/>
      <c r="E35" s="198"/>
      <c r="F35" s="152"/>
      <c r="G35" s="198"/>
      <c r="H35" s="198"/>
      <c r="I35" s="198"/>
      <c r="J35" s="198"/>
      <c r="K35" s="198"/>
      <c r="L35" s="198"/>
      <c r="M35" s="198"/>
      <c r="N35" s="152"/>
      <c r="O35" s="152"/>
      <c r="P35" s="152"/>
      <c r="Q35" s="152"/>
      <c r="R35" s="152"/>
    </row>
  </sheetData>
  <sheetProtection algorithmName="SHA-512" hashValue="swAsBYdbIEGVWF1ZFzsDEDjso9PJBc4YIw67sOgaIBQGZ3+zK80CyIKmUCysLipvW6o7EQTCkmFtUPaOGXq/nQ==" saltValue="3DTbtBdPL5YG7WyvFrfyBA==" spinCount="100000" sheet="1" objects="1" scenarios="1" selectLockedCells="1"/>
  <mergeCells count="23">
    <mergeCell ref="B31:M32"/>
    <mergeCell ref="P31:Q31"/>
    <mergeCell ref="B33:M34"/>
    <mergeCell ref="O24:O26"/>
    <mergeCell ref="Q18:Q19"/>
    <mergeCell ref="L18:L19"/>
    <mergeCell ref="M21:M22"/>
    <mergeCell ref="O21:O22"/>
    <mergeCell ref="Q21:Q22"/>
    <mergeCell ref="M18:M19"/>
    <mergeCell ref="O18:O19"/>
    <mergeCell ref="Q24:Q26"/>
    <mergeCell ref="L24:M26"/>
    <mergeCell ref="P2:R3"/>
    <mergeCell ref="M2:O3"/>
    <mergeCell ref="Q15:Q16"/>
    <mergeCell ref="L21:L22"/>
    <mergeCell ref="C15:G16"/>
    <mergeCell ref="B7:R7"/>
    <mergeCell ref="R21:R22"/>
    <mergeCell ref="R18:R19"/>
    <mergeCell ref="O15:O16"/>
    <mergeCell ref="M15:M16"/>
  </mergeCells>
  <conditionalFormatting sqref="F20">
    <cfRule type="colorScale" priority="21">
      <colorScale>
        <cfvo type="formula" val="&quot;&gt;&quot;&quot;$T$20+$T$22&quot;&quot;&quot;"/>
        <cfvo type="max"/>
        <color rgb="FFFF7128"/>
        <color rgb="FFFFEF9C"/>
      </colorScale>
    </cfRule>
    <cfRule type="colorScale" priority="22">
      <colorScale>
        <cfvo type="num" val="0"/>
        <cfvo type="max"/>
        <color theme="0"/>
        <color theme="0"/>
      </colorScale>
    </cfRule>
    <cfRule type="colorScale" priority="23">
      <colorScale>
        <cfvo type="num" val="0"/>
        <cfvo type="max"/>
        <color theme="0"/>
        <color theme="0"/>
      </colorScale>
    </cfRule>
  </conditionalFormatting>
  <conditionalFormatting sqref="F20">
    <cfRule type="colorScale" priority="24">
      <colorScale>
        <cfvo type="num" val="0"/>
        <cfvo type="max"/>
        <color theme="0"/>
        <color theme="0"/>
      </colorScale>
    </cfRule>
  </conditionalFormatting>
  <conditionalFormatting sqref="G13:H13">
    <cfRule type="colorScale" priority="17">
      <colorScale>
        <cfvo type="formula" val="&quot;&gt;&quot;&quot;$T$20+$T$22&quot;&quot;&quot;"/>
        <cfvo type="max"/>
        <color rgb="FFFF7128"/>
        <color rgb="FFFFEF9C"/>
      </colorScale>
    </cfRule>
    <cfRule type="colorScale" priority="18">
      <colorScale>
        <cfvo type="num" val="0"/>
        <cfvo type="max"/>
        <color theme="0"/>
        <color theme="0"/>
      </colorScale>
    </cfRule>
    <cfRule type="colorScale" priority="19">
      <colorScale>
        <cfvo type="num" val="0"/>
        <cfvo type="max"/>
        <color theme="0"/>
        <color theme="0"/>
      </colorScale>
    </cfRule>
  </conditionalFormatting>
  <conditionalFormatting sqref="G13:H13">
    <cfRule type="colorScale" priority="20">
      <colorScale>
        <cfvo type="num" val="0"/>
        <cfvo type="max"/>
        <color theme="0"/>
        <color theme="0"/>
      </colorScale>
    </cfRule>
  </conditionalFormatting>
  <conditionalFormatting sqref="F18">
    <cfRule type="colorScale" priority="13">
      <colorScale>
        <cfvo type="formula" val="&quot;&gt;&quot;&quot;$T$20+$T$22&quot;&quot;&quot;"/>
        <cfvo type="max"/>
        <color rgb="FFFF7128"/>
        <color rgb="FFFFEF9C"/>
      </colorScale>
    </cfRule>
    <cfRule type="colorScale" priority="14">
      <colorScale>
        <cfvo type="num" val="0"/>
        <cfvo type="max"/>
        <color theme="0"/>
        <color theme="0"/>
      </colorScale>
    </cfRule>
    <cfRule type="colorScale" priority="15">
      <colorScale>
        <cfvo type="num" val="0"/>
        <cfvo type="max"/>
        <color theme="0"/>
        <color theme="0"/>
      </colorScale>
    </cfRule>
  </conditionalFormatting>
  <conditionalFormatting sqref="F18">
    <cfRule type="colorScale" priority="16">
      <colorScale>
        <cfvo type="num" val="0"/>
        <cfvo type="max"/>
        <color theme="0"/>
        <color theme="0"/>
      </colorScale>
    </cfRule>
  </conditionalFormatting>
  <conditionalFormatting sqref="F22">
    <cfRule type="colorScale" priority="9">
      <colorScale>
        <cfvo type="formula" val="&quot;&gt;&quot;&quot;$T$20+$T$22&quot;&quot;&quot;"/>
        <cfvo type="max"/>
        <color rgb="FFFF7128"/>
        <color rgb="FFFFEF9C"/>
      </colorScale>
    </cfRule>
    <cfRule type="colorScale" priority="10">
      <colorScale>
        <cfvo type="num" val="0"/>
        <cfvo type="max"/>
        <color theme="0"/>
        <color theme="0"/>
      </colorScale>
    </cfRule>
    <cfRule type="colorScale" priority="11">
      <colorScale>
        <cfvo type="num" val="0"/>
        <cfvo type="max"/>
        <color theme="0"/>
        <color theme="0"/>
      </colorScale>
    </cfRule>
  </conditionalFormatting>
  <conditionalFormatting sqref="F22">
    <cfRule type="colorScale" priority="12">
      <colorScale>
        <cfvo type="num" val="0"/>
        <cfvo type="max"/>
        <color theme="0"/>
        <color theme="0"/>
      </colorScale>
    </cfRule>
  </conditionalFormatting>
  <conditionalFormatting sqref="F24">
    <cfRule type="colorScale" priority="5">
      <colorScale>
        <cfvo type="formula" val="&quot;&gt;&quot;&quot;$T$20+$T$22&quot;&quot;&quot;"/>
        <cfvo type="max"/>
        <color rgb="FFFF7128"/>
        <color rgb="FFFFEF9C"/>
      </colorScale>
    </cfRule>
    <cfRule type="colorScale" priority="6">
      <colorScale>
        <cfvo type="num" val="0"/>
        <cfvo type="max"/>
        <color theme="0"/>
        <color theme="0"/>
      </colorScale>
    </cfRule>
    <cfRule type="colorScale" priority="7">
      <colorScale>
        <cfvo type="num" val="0"/>
        <cfvo type="max"/>
        <color theme="0"/>
        <color theme="0"/>
      </colorScale>
    </cfRule>
  </conditionalFormatting>
  <conditionalFormatting sqref="F24">
    <cfRule type="colorScale" priority="8">
      <colorScale>
        <cfvo type="num" val="0"/>
        <cfvo type="max"/>
        <color theme="0"/>
        <color theme="0"/>
      </colorScale>
    </cfRule>
  </conditionalFormatting>
  <conditionalFormatting sqref="F26">
    <cfRule type="colorScale" priority="1">
      <colorScale>
        <cfvo type="formula" val="&quot;&gt;&quot;&quot;$T$20+$T$22&quot;&quot;&quot;"/>
        <cfvo type="max"/>
        <color rgb="FFFF7128"/>
        <color rgb="FFFFEF9C"/>
      </colorScale>
    </cfRule>
    <cfRule type="colorScale" priority="2">
      <colorScale>
        <cfvo type="num" val="0"/>
        <cfvo type="max"/>
        <color theme="0"/>
        <color theme="0"/>
      </colorScale>
    </cfRule>
    <cfRule type="colorScale" priority="3">
      <colorScale>
        <cfvo type="num" val="0"/>
        <cfvo type="max"/>
        <color theme="0"/>
        <color theme="0"/>
      </colorScale>
    </cfRule>
  </conditionalFormatting>
  <conditionalFormatting sqref="F26">
    <cfRule type="colorScale" priority="4">
      <colorScale>
        <cfvo type="num" val="0"/>
        <cfvo type="max"/>
        <color theme="0"/>
        <color theme="0"/>
      </colorScale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AC19F40-7051-407E-9028-49283B05FBDF}">
          <x14:formula1>
            <xm:f>Data!$D$17:$D$19</xm:f>
          </x14:formula1>
          <xm:sqref>F24</xm:sqref>
        </x14:dataValidation>
        <x14:dataValidation type="list" allowBlank="1" showInputMessage="1" showErrorMessage="1" xr:uid="{C9D09F34-2C3F-4D6B-AE4B-E8165038200C}">
          <x14:formula1>
            <xm:f>Data!$D$13:$D$15</xm:f>
          </x14:formula1>
          <xm:sqref>F26</xm:sqref>
        </x14:dataValidation>
        <x14:dataValidation type="list" allowBlank="1" showInputMessage="1" showErrorMessage="1" xr:uid="{D977AA7E-56DD-4F27-9DBE-7F4F517BC81D}">
          <x14:formula1>
            <xm:f>Data!$D$6:$D$11</xm:f>
          </x14:formula1>
          <xm:sqref>F20</xm:sqref>
        </x14:dataValidation>
        <x14:dataValidation type="list" allowBlank="1" showInputMessage="1" showErrorMessage="1" xr:uid="{FF51BE62-9D71-402F-8219-311C8B94E590}">
          <x14:formula1>
            <xm:f>Data!$D$21:$D$24</xm:f>
          </x14:formula1>
          <xm:sqref>F22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0B50F-415F-40D8-952A-5E49556BE47D}">
  <dimension ref="B3:BV93"/>
  <sheetViews>
    <sheetView topLeftCell="AH1" zoomScale="85" zoomScaleNormal="85" workbookViewId="0">
      <pane ySplit="3" topLeftCell="A67" activePane="bottomLeft" state="frozen"/>
      <selection activeCell="S1" sqref="S1"/>
      <selection pane="bottomLeft" activeCell="BK101" sqref="BK101"/>
    </sheetView>
  </sheetViews>
  <sheetFormatPr baseColWidth="10" defaultRowHeight="14.5"/>
  <cols>
    <col min="2" max="2" width="9.08984375" customWidth="1"/>
    <col min="3" max="3" width="16.81640625" customWidth="1"/>
    <col min="6" max="6" width="8.6328125" style="5" customWidth="1"/>
    <col min="7" max="7" width="11.54296875" style="48"/>
    <col min="8" max="18" width="6.453125" style="5" customWidth="1"/>
    <col min="20" max="20" width="8.6328125" style="5" customWidth="1"/>
    <col min="21" max="21" width="10.90625" style="48"/>
    <col min="22" max="32" width="6.453125" style="5" customWidth="1"/>
    <col min="34" max="34" width="8.6328125" style="5" customWidth="1"/>
    <col min="35" max="35" width="10.90625" style="48"/>
    <col min="36" max="46" width="6.453125" style="5" customWidth="1"/>
    <col min="48" max="48" width="8.6328125" style="112" customWidth="1"/>
    <col min="49" max="49" width="10.90625" style="111"/>
    <col min="50" max="60" width="6.453125" style="112" customWidth="1"/>
    <col min="62" max="62" width="8.6328125" style="78" customWidth="1"/>
    <col min="63" max="63" width="10.90625" style="77"/>
    <col min="64" max="74" width="6.453125" style="78" customWidth="1"/>
  </cols>
  <sheetData>
    <row r="3" spans="2:74" ht="32.5">
      <c r="F3" s="75" t="s">
        <v>34</v>
      </c>
      <c r="T3" s="75" t="s">
        <v>33</v>
      </c>
      <c r="AH3" s="75" t="s">
        <v>37</v>
      </c>
      <c r="AV3" s="110" t="s">
        <v>39</v>
      </c>
      <c r="BJ3" s="76" t="s">
        <v>40</v>
      </c>
    </row>
    <row r="4" spans="2:74" ht="18" customHeight="1" thickBot="1">
      <c r="B4" s="4" t="s">
        <v>25</v>
      </c>
      <c r="F4" s="4" t="s">
        <v>10</v>
      </c>
      <c r="T4" s="4" t="s">
        <v>10</v>
      </c>
      <c r="AH4" s="4" t="s">
        <v>10</v>
      </c>
      <c r="AV4" s="113" t="s">
        <v>10</v>
      </c>
      <c r="BJ4" s="79" t="s">
        <v>10</v>
      </c>
    </row>
    <row r="5" spans="2:74" ht="35" customHeight="1" thickBot="1">
      <c r="B5" s="1"/>
      <c r="C5" s="64" t="s">
        <v>28</v>
      </c>
      <c r="D5" s="64" t="s">
        <v>27</v>
      </c>
      <c r="F5" s="219" t="s">
        <v>6</v>
      </c>
      <c r="G5" s="219"/>
      <c r="H5" s="220" t="s">
        <v>13</v>
      </c>
      <c r="I5" s="220"/>
      <c r="J5" s="220"/>
      <c r="K5" s="6"/>
      <c r="L5" s="221" t="s">
        <v>14</v>
      </c>
      <c r="M5" s="221"/>
      <c r="N5" s="221"/>
      <c r="O5" s="7"/>
      <c r="P5" s="220" t="s">
        <v>15</v>
      </c>
      <c r="Q5" s="220"/>
      <c r="R5" s="220"/>
      <c r="T5" s="219" t="s">
        <v>6</v>
      </c>
      <c r="U5" s="219"/>
      <c r="V5" s="220" t="s">
        <v>13</v>
      </c>
      <c r="W5" s="220"/>
      <c r="X5" s="220"/>
      <c r="Y5" s="6"/>
      <c r="Z5" s="221" t="s">
        <v>14</v>
      </c>
      <c r="AA5" s="221"/>
      <c r="AB5" s="221"/>
      <c r="AC5" s="7"/>
      <c r="AD5" s="220" t="s">
        <v>15</v>
      </c>
      <c r="AE5" s="220"/>
      <c r="AF5" s="220"/>
      <c r="AH5" s="219" t="s">
        <v>6</v>
      </c>
      <c r="AI5" s="219"/>
      <c r="AJ5" s="220" t="s">
        <v>13</v>
      </c>
      <c r="AK5" s="220"/>
      <c r="AL5" s="220"/>
      <c r="AM5" s="6"/>
      <c r="AN5" s="221" t="s">
        <v>14</v>
      </c>
      <c r="AO5" s="221"/>
      <c r="AP5" s="221"/>
      <c r="AQ5" s="7"/>
      <c r="AR5" s="220" t="s">
        <v>15</v>
      </c>
      <c r="AS5" s="220"/>
      <c r="AT5" s="220"/>
      <c r="AV5" s="224" t="s">
        <v>6</v>
      </c>
      <c r="AW5" s="224"/>
      <c r="AX5" s="225" t="s">
        <v>13</v>
      </c>
      <c r="AY5" s="225"/>
      <c r="AZ5" s="225"/>
      <c r="BA5" s="114"/>
      <c r="BB5" s="229" t="s">
        <v>14</v>
      </c>
      <c r="BC5" s="229"/>
      <c r="BD5" s="229"/>
      <c r="BE5" s="115"/>
      <c r="BF5" s="225" t="s">
        <v>15</v>
      </c>
      <c r="BG5" s="225"/>
      <c r="BH5" s="225"/>
      <c r="BJ5" s="230" t="s">
        <v>6</v>
      </c>
      <c r="BK5" s="230"/>
      <c r="BL5" s="226" t="s">
        <v>13</v>
      </c>
      <c r="BM5" s="226"/>
      <c r="BN5" s="226"/>
      <c r="BO5" s="80"/>
      <c r="BP5" s="227" t="s">
        <v>14</v>
      </c>
      <c r="BQ5" s="227"/>
      <c r="BR5" s="227"/>
      <c r="BS5" s="81"/>
      <c r="BT5" s="226" t="s">
        <v>15</v>
      </c>
      <c r="BU5" s="226"/>
      <c r="BV5" s="226"/>
    </row>
    <row r="6" spans="2:74" ht="18" customHeight="1">
      <c r="B6" s="2" t="s">
        <v>0</v>
      </c>
      <c r="C6" s="61">
        <v>7.6340000000000005E-2</v>
      </c>
      <c r="D6" s="23">
        <v>8</v>
      </c>
      <c r="F6" s="222" t="s">
        <v>7</v>
      </c>
      <c r="G6" s="222"/>
      <c r="H6" s="8">
        <v>0</v>
      </c>
      <c r="I6" s="9">
        <v>1</v>
      </c>
      <c r="J6" s="9">
        <v>2</v>
      </c>
      <c r="K6" s="10"/>
      <c r="L6" s="11">
        <v>0</v>
      </c>
      <c r="M6" s="12">
        <v>1</v>
      </c>
      <c r="N6" s="12">
        <v>2</v>
      </c>
      <c r="O6" s="13"/>
      <c r="P6" s="8">
        <v>0</v>
      </c>
      <c r="Q6" s="9">
        <v>1</v>
      </c>
      <c r="R6" s="9">
        <v>2</v>
      </c>
      <c r="T6" s="222" t="s">
        <v>7</v>
      </c>
      <c r="U6" s="222"/>
      <c r="V6" s="8">
        <v>0</v>
      </c>
      <c r="W6" s="9">
        <v>1</v>
      </c>
      <c r="X6" s="9">
        <v>2</v>
      </c>
      <c r="Y6" s="10"/>
      <c r="Z6" s="11">
        <v>0</v>
      </c>
      <c r="AA6" s="12">
        <v>1</v>
      </c>
      <c r="AB6" s="12">
        <v>2</v>
      </c>
      <c r="AC6" s="13"/>
      <c r="AD6" s="8">
        <v>0</v>
      </c>
      <c r="AE6" s="9">
        <v>1</v>
      </c>
      <c r="AF6" s="9">
        <v>2</v>
      </c>
      <c r="AH6" s="222" t="s">
        <v>7</v>
      </c>
      <c r="AI6" s="222"/>
      <c r="AJ6" s="8">
        <v>0</v>
      </c>
      <c r="AK6" s="9">
        <v>1</v>
      </c>
      <c r="AL6" s="9">
        <v>2</v>
      </c>
      <c r="AM6" s="10"/>
      <c r="AN6" s="11">
        <v>0</v>
      </c>
      <c r="AO6" s="12">
        <v>1</v>
      </c>
      <c r="AP6" s="12">
        <v>2</v>
      </c>
      <c r="AQ6" s="13"/>
      <c r="AR6" s="8">
        <v>0</v>
      </c>
      <c r="AS6" s="9">
        <v>1</v>
      </c>
      <c r="AT6" s="9">
        <v>2</v>
      </c>
      <c r="AV6" s="223" t="s">
        <v>7</v>
      </c>
      <c r="AW6" s="223"/>
      <c r="AX6" s="116">
        <v>0</v>
      </c>
      <c r="AY6" s="117">
        <v>1</v>
      </c>
      <c r="AZ6" s="117">
        <v>2</v>
      </c>
      <c r="BA6" s="118"/>
      <c r="BB6" s="119">
        <v>0</v>
      </c>
      <c r="BC6" s="120">
        <v>1</v>
      </c>
      <c r="BD6" s="120">
        <v>2</v>
      </c>
      <c r="BE6" s="121"/>
      <c r="BF6" s="116">
        <v>0</v>
      </c>
      <c r="BG6" s="117">
        <v>1</v>
      </c>
      <c r="BH6" s="117">
        <v>2</v>
      </c>
      <c r="BJ6" s="228" t="s">
        <v>7</v>
      </c>
      <c r="BK6" s="228"/>
      <c r="BL6" s="82">
        <v>0</v>
      </c>
      <c r="BM6" s="83">
        <v>1</v>
      </c>
      <c r="BN6" s="83">
        <v>2</v>
      </c>
      <c r="BO6" s="84"/>
      <c r="BP6" s="85">
        <v>0</v>
      </c>
      <c r="BQ6" s="86">
        <v>1</v>
      </c>
      <c r="BR6" s="86">
        <v>2</v>
      </c>
      <c r="BS6" s="87"/>
      <c r="BT6" s="82">
        <v>0</v>
      </c>
      <c r="BU6" s="83">
        <v>1</v>
      </c>
      <c r="BV6" s="83">
        <v>2</v>
      </c>
    </row>
    <row r="7" spans="2:74" ht="18" customHeight="1" thickBot="1">
      <c r="B7" s="2" t="s">
        <v>1</v>
      </c>
      <c r="C7" s="61">
        <v>0.13117899999999999</v>
      </c>
      <c r="D7" s="23">
        <v>13</v>
      </c>
      <c r="F7" s="3" t="s">
        <v>8</v>
      </c>
      <c r="G7" s="49" t="s">
        <v>9</v>
      </c>
      <c r="H7" s="14"/>
      <c r="I7" s="14"/>
      <c r="J7" s="14"/>
      <c r="K7" s="15"/>
      <c r="L7" s="16"/>
      <c r="M7" s="16"/>
      <c r="N7" s="16"/>
      <c r="O7" s="17"/>
      <c r="P7" s="14"/>
      <c r="Q7" s="14"/>
      <c r="R7" s="14"/>
      <c r="T7" s="3" t="s">
        <v>8</v>
      </c>
      <c r="U7" s="49" t="s">
        <v>9</v>
      </c>
      <c r="V7" s="14"/>
      <c r="W7" s="14"/>
      <c r="X7" s="14"/>
      <c r="Y7" s="15"/>
      <c r="Z7" s="16"/>
      <c r="AA7" s="16"/>
      <c r="AB7" s="16"/>
      <c r="AC7" s="17"/>
      <c r="AD7" s="14"/>
      <c r="AE7" s="14"/>
      <c r="AF7" s="14"/>
      <c r="AH7" s="3" t="s">
        <v>8</v>
      </c>
      <c r="AI7" s="49" t="s">
        <v>9</v>
      </c>
      <c r="AJ7" s="14"/>
      <c r="AK7" s="14"/>
      <c r="AL7" s="14"/>
      <c r="AM7" s="15"/>
      <c r="AN7" s="16"/>
      <c r="AO7" s="16"/>
      <c r="AP7" s="16"/>
      <c r="AQ7" s="17"/>
      <c r="AR7" s="14"/>
      <c r="AS7" s="14"/>
      <c r="AT7" s="14"/>
      <c r="AV7" s="122" t="s">
        <v>8</v>
      </c>
      <c r="AW7" s="123" t="s">
        <v>9</v>
      </c>
      <c r="AX7" s="124"/>
      <c r="AY7" s="124"/>
      <c r="AZ7" s="124"/>
      <c r="BA7" s="125"/>
      <c r="BB7" s="126"/>
      <c r="BC7" s="126"/>
      <c r="BD7" s="126"/>
      <c r="BE7" s="127"/>
      <c r="BF7" s="124"/>
      <c r="BG7" s="124"/>
      <c r="BH7" s="124"/>
      <c r="BJ7" s="88" t="s">
        <v>8</v>
      </c>
      <c r="BK7" s="89" t="s">
        <v>9</v>
      </c>
      <c r="BL7" s="90"/>
      <c r="BM7" s="90"/>
      <c r="BN7" s="90"/>
      <c r="BO7" s="91"/>
      <c r="BP7" s="92"/>
      <c r="BQ7" s="92"/>
      <c r="BR7" s="92"/>
      <c r="BS7" s="93"/>
      <c r="BT7" s="90"/>
      <c r="BU7" s="90"/>
      <c r="BV7" s="90"/>
    </row>
    <row r="8" spans="2:74" ht="18" customHeight="1" thickBot="1">
      <c r="B8" s="2" t="s">
        <v>2</v>
      </c>
      <c r="C8" s="61">
        <v>0.17918100000000001</v>
      </c>
      <c r="D8" s="23">
        <v>18</v>
      </c>
      <c r="F8" s="2" t="s">
        <v>0</v>
      </c>
      <c r="G8" s="50">
        <v>50</v>
      </c>
      <c r="H8" s="47">
        <v>30.3</v>
      </c>
      <c r="I8" s="47">
        <v>26.3</v>
      </c>
      <c r="J8" s="47">
        <v>26.2</v>
      </c>
      <c r="K8" s="53"/>
      <c r="L8" s="54">
        <v>31.9</v>
      </c>
      <c r="M8" s="55">
        <v>27.9</v>
      </c>
      <c r="N8" s="55">
        <v>27.9</v>
      </c>
      <c r="O8" s="56"/>
      <c r="P8" s="47">
        <v>33.5</v>
      </c>
      <c r="Q8" s="57">
        <v>29.2</v>
      </c>
      <c r="R8" s="57">
        <v>29.2</v>
      </c>
      <c r="T8" s="73" t="s">
        <v>0</v>
      </c>
      <c r="U8" s="50">
        <v>50</v>
      </c>
      <c r="V8" s="47">
        <f>IF(Forside!$F$26="Middels",Forside!$F$18/H8,0)</f>
        <v>47.854785478547853</v>
      </c>
      <c r="W8" s="47">
        <f>IF(Forside!$F$26="Middels",Forside!$F$18/I8,0)</f>
        <v>55.133079847908746</v>
      </c>
      <c r="X8" s="47">
        <f>IF(Forside!$F$26="Middels",Forside!$F$18/J8,0)</f>
        <v>55.343511450381683</v>
      </c>
      <c r="Y8" s="47"/>
      <c r="Z8" s="47">
        <f>IF(Forside!$F$26="Middels",Forside!$F$18/L8,0)</f>
        <v>45.454545454545453</v>
      </c>
      <c r="AA8" s="47">
        <f>IF(Forside!$F$26="Middels",Forside!$F$18/M8,0)</f>
        <v>51.971326164874554</v>
      </c>
      <c r="AB8" s="47">
        <f>IF(Forside!$F$26="Middels",Forside!$F$18/N8,0)</f>
        <v>51.971326164874554</v>
      </c>
      <c r="AC8" s="47"/>
      <c r="AD8" s="47">
        <f>IF(Forside!$F$26="Middels",Forside!$F$18/P8,0)</f>
        <v>43.28358208955224</v>
      </c>
      <c r="AE8" s="47">
        <f>IF(Forside!$F$26="Middels",Forside!$F$18/Q8,0)</f>
        <v>49.657534246575345</v>
      </c>
      <c r="AF8" s="47">
        <f>IF(Forside!$F$26="Middels",Forside!$F$18/R8,0)</f>
        <v>49.657534246575345</v>
      </c>
      <c r="AH8" s="73" t="s">
        <v>0</v>
      </c>
      <c r="AI8" s="50">
        <v>50</v>
      </c>
      <c r="AJ8" s="47">
        <f>IF(AND(Forside!$F$24="Liten",Forside!$F$22=50),V8,0)</f>
        <v>0</v>
      </c>
      <c r="AK8" s="47">
        <f>IF(AND(Forside!$F$24="Liten",Forside!$F$22=50),W8,0)</f>
        <v>0</v>
      </c>
      <c r="AL8" s="47">
        <f>IF(AND(Forside!$F$24="Liten",Forside!$F$22=50),X8,0)</f>
        <v>0</v>
      </c>
      <c r="AM8" s="47"/>
      <c r="AN8" s="47">
        <f>IF(AND(Forside!$F$24="Middels",Forside!$F$22=50),Z8,0)</f>
        <v>0</v>
      </c>
      <c r="AO8" s="47">
        <f>IF(AND(Forside!$F$24="Middels",Forside!$F$22=50),AA8,0)</f>
        <v>0</v>
      </c>
      <c r="AP8" s="47">
        <f>IF(AND(Forside!$F$24="Middels",Forside!$F$22=50),AB8,0)</f>
        <v>0</v>
      </c>
      <c r="AQ8" s="47"/>
      <c r="AR8" s="47">
        <f>IF(AND(Forside!$F$24="Stor",Forside!$F$22=50),AD8,0)</f>
        <v>0</v>
      </c>
      <c r="AS8" s="47">
        <f>IF(AND(Forside!$F$24="Stor",Forside!$F$22=50),AE8,0)</f>
        <v>0</v>
      </c>
      <c r="AT8" s="47">
        <f>IF(AND(Forside!$F$24="Stor",Forside!$F$22=50),AF8,0)</f>
        <v>0</v>
      </c>
      <c r="AV8" s="128" t="s">
        <v>0</v>
      </c>
      <c r="AW8" s="129">
        <v>50</v>
      </c>
      <c r="AX8" s="130">
        <f>IF(Forside!$F$20=8,AJ8,0)</f>
        <v>0</v>
      </c>
      <c r="AY8" s="130">
        <f>IF(Forside!$F$20=8,AK8,0)</f>
        <v>0</v>
      </c>
      <c r="AZ8" s="130">
        <f>IF(Forside!$F$20=8,AL8,0)</f>
        <v>0</v>
      </c>
      <c r="BA8" s="130"/>
      <c r="BB8" s="130">
        <f>IF(Forside!$F$20=8,AN8,0)</f>
        <v>0</v>
      </c>
      <c r="BC8" s="130">
        <f>IF(Forside!$F$20=8,AO8,0)</f>
        <v>0</v>
      </c>
      <c r="BD8" s="130">
        <f>IF(Forside!$F$20=8,AP8,0)</f>
        <v>0</v>
      </c>
      <c r="BE8" s="130"/>
      <c r="BF8" s="130">
        <f>IF(Forside!$F$20=8,AR8,0)</f>
        <v>0</v>
      </c>
      <c r="BG8" s="130">
        <f>IF(Forside!$F$20=8,AS8,0)</f>
        <v>0</v>
      </c>
      <c r="BH8" s="130">
        <f>IF(Forside!$F$20=8,AT8,0)</f>
        <v>0</v>
      </c>
      <c r="BJ8" s="94" t="s">
        <v>0</v>
      </c>
      <c r="BK8" s="95">
        <v>50</v>
      </c>
      <c r="BL8" s="96">
        <f>IF(AX8&gt;0,H8,0)</f>
        <v>0</v>
      </c>
      <c r="BM8" s="96">
        <f t="shared" ref="BM8:BM31" si="0">IF(AY8&gt;0,I8,0)</f>
        <v>0</v>
      </c>
      <c r="BN8" s="96">
        <f t="shared" ref="BN8:BN31" si="1">IF(AZ8&gt;0,J8,0)</f>
        <v>0</v>
      </c>
      <c r="BO8" s="96"/>
      <c r="BP8" s="96">
        <f t="shared" ref="BP8:BP31" si="2">IF(BB8&gt;0,L8,0)</f>
        <v>0</v>
      </c>
      <c r="BQ8" s="96">
        <f t="shared" ref="BQ8:BQ31" si="3">IF(BC8&gt;0,M8,0)</f>
        <v>0</v>
      </c>
      <c r="BR8" s="96">
        <f t="shared" ref="BR8:BR31" si="4">IF(BD8&gt;0,N8,0)</f>
        <v>0</v>
      </c>
      <c r="BS8" s="96"/>
      <c r="BT8" s="96">
        <f t="shared" ref="BT8:BT31" si="5">IF(BF8&gt;0,P8,0)</f>
        <v>0</v>
      </c>
      <c r="BU8" s="96">
        <f t="shared" ref="BU8:BU31" si="6">IF(BG8&gt;0,Q8,0)</f>
        <v>0</v>
      </c>
      <c r="BV8" s="96">
        <f t="shared" ref="BV8:BV31" si="7">IF(BH8&gt;0,R8,0)</f>
        <v>0</v>
      </c>
    </row>
    <row r="9" spans="2:74" ht="18" customHeight="1" thickBot="1">
      <c r="B9" s="2" t="s">
        <v>3</v>
      </c>
      <c r="C9" s="61">
        <v>0.22128900000000001</v>
      </c>
      <c r="D9" s="23">
        <v>22</v>
      </c>
      <c r="F9" s="2"/>
      <c r="G9" s="50">
        <v>100</v>
      </c>
      <c r="H9" s="32">
        <v>27.7</v>
      </c>
      <c r="I9" s="32">
        <v>24.3</v>
      </c>
      <c r="J9" s="32">
        <v>24.4</v>
      </c>
      <c r="K9" s="33"/>
      <c r="L9" s="34">
        <v>29.5</v>
      </c>
      <c r="M9" s="34">
        <v>26</v>
      </c>
      <c r="N9" s="34">
        <v>26.2</v>
      </c>
      <c r="O9" s="35"/>
      <c r="P9" s="32">
        <v>31.3</v>
      </c>
      <c r="Q9" s="32">
        <v>27.5</v>
      </c>
      <c r="R9" s="32">
        <v>27.7</v>
      </c>
      <c r="T9" s="73"/>
      <c r="U9" s="50">
        <v>100</v>
      </c>
      <c r="V9" s="47">
        <f>IF(Forside!$F$26="Middels",Forside!$F$18/H9,0)</f>
        <v>52.346570397111911</v>
      </c>
      <c r="W9" s="47">
        <f>IF(Forside!$F$26="Middels",Forside!$F$18/I9,0)</f>
        <v>59.670781893004111</v>
      </c>
      <c r="X9" s="47">
        <f>IF(Forside!$F$26="Middels",Forside!$F$18/J9,0)</f>
        <v>59.426229508196727</v>
      </c>
      <c r="Y9" s="47"/>
      <c r="Z9" s="47">
        <f>IF(Forside!$F$26="Middels",Forside!$F$18/L9,0)</f>
        <v>49.152542372881356</v>
      </c>
      <c r="AA9" s="47">
        <f>IF(Forside!$F$26="Middels",Forside!$F$18/M9,0)</f>
        <v>55.769230769230766</v>
      </c>
      <c r="AB9" s="47">
        <f>IF(Forside!$F$26="Middels",Forside!$F$18/N9,0)</f>
        <v>55.343511450381683</v>
      </c>
      <c r="AC9" s="47"/>
      <c r="AD9" s="47">
        <f>IF(Forside!$F$26="Middels",Forside!$F$18/P9,0)</f>
        <v>46.325878594249197</v>
      </c>
      <c r="AE9" s="47">
        <f>IF(Forside!$F$26="Middels",Forside!$F$18/Q9,0)</f>
        <v>52.727272727272727</v>
      </c>
      <c r="AF9" s="47">
        <f>IF(Forside!$F$26="Middels",Forside!$F$18/R9,0)</f>
        <v>52.346570397111911</v>
      </c>
      <c r="AH9" s="73"/>
      <c r="AI9" s="50">
        <v>100</v>
      </c>
      <c r="AJ9" s="47">
        <f>IF(AND(Forside!$F$24="Liten",Forside!$F$22=100),V9,0)</f>
        <v>0</v>
      </c>
      <c r="AK9" s="47">
        <f>IF(AND(Forside!$F$24="Liten",Forside!$F$22=100),W9,0)</f>
        <v>0</v>
      </c>
      <c r="AL9" s="47">
        <f>IF(AND(Forside!$F$24="Liten",Forside!$F$22=100),X9,0)</f>
        <v>0</v>
      </c>
      <c r="AM9" s="47"/>
      <c r="AN9" s="47">
        <f>IF(AND(Forside!$F$24="Middels",Forside!$F$22=100),Z9,0)</f>
        <v>0</v>
      </c>
      <c r="AO9" s="47">
        <f>IF(AND(Forside!$F$24="Middels",Forside!$F$22=100),AA9,0)</f>
        <v>0</v>
      </c>
      <c r="AP9" s="47">
        <f>IF(AND(Forside!$F$24="Middels",Forside!$F$22=100),AB9,0)</f>
        <v>0</v>
      </c>
      <c r="AQ9" s="47"/>
      <c r="AR9" s="47">
        <f>IF(AND(Forside!$F$24="Stor",Forside!$F$22=100),AD9,0)</f>
        <v>0</v>
      </c>
      <c r="AS9" s="47">
        <f>IF(AND(Forside!$F$24="Stor",Forside!$F$22=100),AE9,0)</f>
        <v>0</v>
      </c>
      <c r="AT9" s="47">
        <f>IF(AND(Forside!$F$24="Stor",Forside!$F$22=100),AF9,0)</f>
        <v>0</v>
      </c>
      <c r="AV9" s="128"/>
      <c r="AW9" s="129">
        <v>100</v>
      </c>
      <c r="AX9" s="130">
        <f>IF(Forside!$F$20=8,AJ9,0)</f>
        <v>0</v>
      </c>
      <c r="AY9" s="130">
        <f>IF(Forside!$F$20=8,AK9,0)</f>
        <v>0</v>
      </c>
      <c r="AZ9" s="130">
        <f>IF(Forside!$F$20=8,AL9,0)</f>
        <v>0</v>
      </c>
      <c r="BA9" s="130"/>
      <c r="BB9" s="130">
        <f>IF(Forside!$F$20=8,AN9,0)</f>
        <v>0</v>
      </c>
      <c r="BC9" s="130">
        <f>IF(Forside!$F$20=8,AO9,0)</f>
        <v>0</v>
      </c>
      <c r="BD9" s="130">
        <f>IF(Forside!$F$20=8,AP9,0)</f>
        <v>0</v>
      </c>
      <c r="BE9" s="130"/>
      <c r="BF9" s="130">
        <f>IF(Forside!$F$20=8,AR9,0)</f>
        <v>0</v>
      </c>
      <c r="BG9" s="130">
        <f>IF(Forside!$F$20=8,AS9,0)</f>
        <v>0</v>
      </c>
      <c r="BH9" s="130">
        <f>IF(Forside!$F$20=8,AT9,0)</f>
        <v>0</v>
      </c>
      <c r="BJ9" s="94"/>
      <c r="BK9" s="95">
        <v>100</v>
      </c>
      <c r="BL9" s="96">
        <f t="shared" ref="BL9:BL31" si="8">IF(AX9&gt;0,H9,0)</f>
        <v>0</v>
      </c>
      <c r="BM9" s="96">
        <f t="shared" si="0"/>
        <v>0</v>
      </c>
      <c r="BN9" s="96">
        <f t="shared" si="1"/>
        <v>0</v>
      </c>
      <c r="BO9" s="96"/>
      <c r="BP9" s="96">
        <f t="shared" si="2"/>
        <v>0</v>
      </c>
      <c r="BQ9" s="96">
        <f t="shared" si="3"/>
        <v>0</v>
      </c>
      <c r="BR9" s="96">
        <f t="shared" si="4"/>
        <v>0</v>
      </c>
      <c r="BS9" s="96"/>
      <c r="BT9" s="96">
        <f t="shared" si="5"/>
        <v>0</v>
      </c>
      <c r="BU9" s="96">
        <f t="shared" si="6"/>
        <v>0</v>
      </c>
      <c r="BV9" s="96">
        <f t="shared" si="7"/>
        <v>0</v>
      </c>
    </row>
    <row r="10" spans="2:74" ht="18" customHeight="1" thickBot="1">
      <c r="B10" s="2" t="s">
        <v>4</v>
      </c>
      <c r="C10" s="61">
        <v>0.29455500000000001</v>
      </c>
      <c r="D10" s="23">
        <v>29</v>
      </c>
      <c r="F10" s="2"/>
      <c r="G10" s="50">
        <v>250</v>
      </c>
      <c r="H10" s="32">
        <v>22.4</v>
      </c>
      <c r="I10" s="32">
        <v>20.100000000000001</v>
      </c>
      <c r="J10" s="32">
        <v>20.6</v>
      </c>
      <c r="K10" s="33"/>
      <c r="L10" s="34">
        <v>24.3</v>
      </c>
      <c r="M10" s="34">
        <v>22</v>
      </c>
      <c r="N10" s="34">
        <v>22.6</v>
      </c>
      <c r="O10" s="35"/>
      <c r="P10" s="32">
        <v>26.5</v>
      </c>
      <c r="Q10" s="32">
        <v>23.5</v>
      </c>
      <c r="R10" s="32">
        <v>24.1</v>
      </c>
      <c r="T10" s="73"/>
      <c r="U10" s="50">
        <v>250</v>
      </c>
      <c r="V10" s="47">
        <f>IF(Forside!$F$26="Middels",Forside!$F$18/H10,0)</f>
        <v>64.732142857142861</v>
      </c>
      <c r="W10" s="47">
        <f>IF(Forside!$F$26="Middels",Forside!$F$18/I10,0)</f>
        <v>72.139303482587053</v>
      </c>
      <c r="X10" s="47">
        <f>IF(Forside!$F$26="Middels",Forside!$F$18/J10,0)</f>
        <v>70.388349514563103</v>
      </c>
      <c r="Y10" s="47"/>
      <c r="Z10" s="47">
        <f>IF(Forside!$F$26="Middels",Forside!$F$18/L10,0)</f>
        <v>59.670781893004111</v>
      </c>
      <c r="AA10" s="47">
        <f>IF(Forside!$F$26="Middels",Forside!$F$18/M10,0)</f>
        <v>65.909090909090907</v>
      </c>
      <c r="AB10" s="47">
        <f>IF(Forside!$F$26="Middels",Forside!$F$18/N10,0)</f>
        <v>64.159292035398224</v>
      </c>
      <c r="AC10" s="47"/>
      <c r="AD10" s="47">
        <f>IF(Forside!$F$26="Middels",Forside!$F$18/P10,0)</f>
        <v>54.716981132075475</v>
      </c>
      <c r="AE10" s="47">
        <f>IF(Forside!$F$26="Middels",Forside!$F$18/Q10,0)</f>
        <v>61.702127659574465</v>
      </c>
      <c r="AF10" s="47">
        <f>IF(Forside!$F$26="Middels",Forside!$F$18/R10,0)</f>
        <v>60.165975103734439</v>
      </c>
      <c r="AH10" s="73"/>
      <c r="AI10" s="50">
        <v>250</v>
      </c>
      <c r="AJ10" s="47">
        <f>IF(AND(Forside!$F$24="Liten",Forside!$F$22=250),V10,0)</f>
        <v>0</v>
      </c>
      <c r="AK10" s="47">
        <f>IF(AND(Forside!$F$24="Liten",Forside!$F$22=250),W10,0)</f>
        <v>0</v>
      </c>
      <c r="AL10" s="47">
        <f>IF(AND(Forside!$F$24="Liten",Forside!$F$22=250),X10,0)</f>
        <v>0</v>
      </c>
      <c r="AM10" s="47"/>
      <c r="AN10" s="47">
        <f>IF(AND(Forside!$F$24="Middels",Forside!$F$22=250),Z10,0)</f>
        <v>0</v>
      </c>
      <c r="AO10" s="47">
        <f>IF(AND(Forside!$F$24="Middels",Forside!$F$22=250),AA10,0)</f>
        <v>0</v>
      </c>
      <c r="AP10" s="47">
        <f>IF(AND(Forside!$F$24="Middels",Forside!$F$22=250),AB10,0)</f>
        <v>0</v>
      </c>
      <c r="AQ10" s="47"/>
      <c r="AR10" s="47">
        <f>IF(AND(Forside!$F$24="Stor",Forside!$F$22=250),AD10,0)</f>
        <v>54.716981132075475</v>
      </c>
      <c r="AS10" s="47">
        <f>IF(AND(Forside!$F$24="Stor",Forside!$F$22=250),AE10,0)</f>
        <v>61.702127659574465</v>
      </c>
      <c r="AT10" s="47">
        <f>IF(AND(Forside!$F$24="Stor",Forside!$F$22=250),AF10,0)</f>
        <v>60.165975103734439</v>
      </c>
      <c r="AV10" s="128"/>
      <c r="AW10" s="129">
        <v>250</v>
      </c>
      <c r="AX10" s="130">
        <f>IF(Forside!$F$20=8,AJ10,0)</f>
        <v>0</v>
      </c>
      <c r="AY10" s="130">
        <f>IF(Forside!$F$20=8,AK10,0)</f>
        <v>0</v>
      </c>
      <c r="AZ10" s="130">
        <f>IF(Forside!$F$20=8,AL10,0)</f>
        <v>0</v>
      </c>
      <c r="BA10" s="130"/>
      <c r="BB10" s="130">
        <f>IF(Forside!$F$20=8,AN10,0)</f>
        <v>0</v>
      </c>
      <c r="BC10" s="130">
        <f>IF(Forside!$F$20=8,AO10,0)</f>
        <v>0</v>
      </c>
      <c r="BD10" s="130">
        <f>IF(Forside!$F$20=8,AP10,0)</f>
        <v>0</v>
      </c>
      <c r="BE10" s="130"/>
      <c r="BF10" s="130">
        <f>IF(Forside!$F$20=8,AR10,0)</f>
        <v>0</v>
      </c>
      <c r="BG10" s="130">
        <f>IF(Forside!$F$20=8,AS10,0)</f>
        <v>0</v>
      </c>
      <c r="BH10" s="130">
        <f>IF(Forside!$F$20=8,AT10,0)</f>
        <v>0</v>
      </c>
      <c r="BJ10" s="94"/>
      <c r="BK10" s="95">
        <v>250</v>
      </c>
      <c r="BL10" s="96">
        <f t="shared" si="8"/>
        <v>0</v>
      </c>
      <c r="BM10" s="96">
        <f t="shared" si="0"/>
        <v>0</v>
      </c>
      <c r="BN10" s="96">
        <f t="shared" si="1"/>
        <v>0</v>
      </c>
      <c r="BO10" s="96"/>
      <c r="BP10" s="96">
        <f t="shared" si="2"/>
        <v>0</v>
      </c>
      <c r="BQ10" s="96">
        <f t="shared" si="3"/>
        <v>0</v>
      </c>
      <c r="BR10" s="96">
        <f t="shared" si="4"/>
        <v>0</v>
      </c>
      <c r="BS10" s="96"/>
      <c r="BT10" s="96">
        <f t="shared" si="5"/>
        <v>0</v>
      </c>
      <c r="BU10" s="96">
        <f t="shared" si="6"/>
        <v>0</v>
      </c>
      <c r="BV10" s="96">
        <f t="shared" si="7"/>
        <v>0</v>
      </c>
    </row>
    <row r="11" spans="2:74" ht="18" customHeight="1" thickBot="1">
      <c r="B11" s="3" t="s">
        <v>5</v>
      </c>
      <c r="C11" s="62">
        <v>0.52852399999999999</v>
      </c>
      <c r="D11" s="63">
        <v>53</v>
      </c>
      <c r="F11" s="18"/>
      <c r="G11" s="51">
        <v>400</v>
      </c>
      <c r="H11" s="38">
        <v>19</v>
      </c>
      <c r="I11" s="38">
        <v>17.2</v>
      </c>
      <c r="J11" s="38">
        <v>18</v>
      </c>
      <c r="K11" s="39"/>
      <c r="L11" s="40">
        <v>20.9</v>
      </c>
      <c r="M11" s="40">
        <v>19.2</v>
      </c>
      <c r="N11" s="40">
        <v>20</v>
      </c>
      <c r="O11" s="41"/>
      <c r="P11" s="38">
        <v>23.1</v>
      </c>
      <c r="Q11" s="38">
        <v>20.8</v>
      </c>
      <c r="R11" s="38">
        <v>21.5</v>
      </c>
      <c r="T11" s="18"/>
      <c r="U11" s="51">
        <v>400</v>
      </c>
      <c r="V11" s="47">
        <f>IF(Forside!$F$26="Middels",Forside!$F$18/H11,0)</f>
        <v>76.315789473684205</v>
      </c>
      <c r="W11" s="47">
        <f>IF(Forside!$F$26="Middels",Forside!$F$18/I11,0)</f>
        <v>84.302325581395351</v>
      </c>
      <c r="X11" s="47">
        <f>IF(Forside!$F$26="Middels",Forside!$F$18/J11,0)</f>
        <v>80.555555555555557</v>
      </c>
      <c r="Y11" s="47"/>
      <c r="Z11" s="47">
        <f>IF(Forside!$F$26="Middels",Forside!$F$18/L11,0)</f>
        <v>69.37799043062202</v>
      </c>
      <c r="AA11" s="47">
        <f>IF(Forside!$F$26="Middels",Forside!$F$18/M11,0)</f>
        <v>75.520833333333343</v>
      </c>
      <c r="AB11" s="47">
        <f>IF(Forside!$F$26="Middels",Forside!$F$18/N11,0)</f>
        <v>72.5</v>
      </c>
      <c r="AC11" s="47"/>
      <c r="AD11" s="47">
        <f>IF(Forside!$F$26="Middels",Forside!$F$18/P11,0)</f>
        <v>62.770562770562769</v>
      </c>
      <c r="AE11" s="47">
        <f>IF(Forside!$F$26="Middels",Forside!$F$18/Q11,0)</f>
        <v>69.711538461538453</v>
      </c>
      <c r="AF11" s="47">
        <f>IF(Forside!$F$26="Middels",Forside!$F$18/R11,0)</f>
        <v>67.441860465116278</v>
      </c>
      <c r="AH11" s="18"/>
      <c r="AI11" s="51">
        <v>400</v>
      </c>
      <c r="AJ11" s="47">
        <f>IF(AND(Forside!$F$24="Liten",Forside!$F$22=400),V11,0)</f>
        <v>0</v>
      </c>
      <c r="AK11" s="47">
        <f>IF(AND(Forside!$F$24="Liten",Forside!$F$22=400),W11,0)</f>
        <v>0</v>
      </c>
      <c r="AL11" s="47">
        <f>IF(AND(Forside!$F$24="Liten",Forside!$F$22=400),X11,0)</f>
        <v>0</v>
      </c>
      <c r="AM11" s="47"/>
      <c r="AN11" s="47">
        <f>IF(AND(Forside!$F$24="Middels",Forside!$F$22=400),Z11,0)</f>
        <v>0</v>
      </c>
      <c r="AO11" s="47">
        <f>IF(AND(Forside!$F$24="Middels",Forside!$F$22=400),AA11,0)</f>
        <v>0</v>
      </c>
      <c r="AP11" s="47">
        <f>IF(AND(Forside!$F$24="Middels",Forside!$F$22=400),AB11,0)</f>
        <v>0</v>
      </c>
      <c r="AQ11" s="47"/>
      <c r="AR11" s="47">
        <f>IF(AND(Forside!$F$24="Stor",Forside!$F$22=400),AD11,0)</f>
        <v>0</v>
      </c>
      <c r="AS11" s="47">
        <f>IF(AND(Forside!$F$24="Stor",Forside!$F$22=400),AE11,0)</f>
        <v>0</v>
      </c>
      <c r="AT11" s="47">
        <f>IF(AND(Forside!$F$24="Stor",Forside!$F$22=400),AF11,0)</f>
        <v>0</v>
      </c>
      <c r="AV11" s="131"/>
      <c r="AW11" s="132">
        <v>400</v>
      </c>
      <c r="AX11" s="130">
        <f>IF(Forside!$F$20=8,AJ11,0)</f>
        <v>0</v>
      </c>
      <c r="AY11" s="130">
        <f>IF(Forside!$F$20=8,AK11,0)</f>
        <v>0</v>
      </c>
      <c r="AZ11" s="130">
        <f>IF(Forside!$F$20=8,AL11,0)</f>
        <v>0</v>
      </c>
      <c r="BA11" s="130"/>
      <c r="BB11" s="130">
        <f>IF(Forside!$F$20=8,AN11,0)</f>
        <v>0</v>
      </c>
      <c r="BC11" s="130">
        <f>IF(Forside!$F$20=8,AO11,0)</f>
        <v>0</v>
      </c>
      <c r="BD11" s="130">
        <f>IF(Forside!$F$20=8,AP11,0)</f>
        <v>0</v>
      </c>
      <c r="BE11" s="130"/>
      <c r="BF11" s="130">
        <f>IF(Forside!$F$20=8,AR11,0)</f>
        <v>0</v>
      </c>
      <c r="BG11" s="130">
        <f>IF(Forside!$F$20=8,AS11,0)</f>
        <v>0</v>
      </c>
      <c r="BH11" s="130">
        <f>IF(Forside!$F$20=8,AT11,0)</f>
        <v>0</v>
      </c>
      <c r="BJ11" s="97"/>
      <c r="BK11" s="98">
        <v>400</v>
      </c>
      <c r="BL11" s="96">
        <f t="shared" si="8"/>
        <v>0</v>
      </c>
      <c r="BM11" s="96">
        <f t="shared" si="0"/>
        <v>0</v>
      </c>
      <c r="BN11" s="96">
        <f t="shared" si="1"/>
        <v>0</v>
      </c>
      <c r="BO11" s="96"/>
      <c r="BP11" s="96">
        <f t="shared" si="2"/>
        <v>0</v>
      </c>
      <c r="BQ11" s="96">
        <f t="shared" si="3"/>
        <v>0</v>
      </c>
      <c r="BR11" s="96">
        <f t="shared" si="4"/>
        <v>0</v>
      </c>
      <c r="BS11" s="96"/>
      <c r="BT11" s="96">
        <f t="shared" si="5"/>
        <v>0</v>
      </c>
      <c r="BU11" s="96">
        <f t="shared" si="6"/>
        <v>0</v>
      </c>
      <c r="BV11" s="96">
        <f t="shared" si="7"/>
        <v>0</v>
      </c>
    </row>
    <row r="12" spans="2:74" ht="18" customHeight="1" thickBot="1">
      <c r="F12" s="2" t="s">
        <v>1</v>
      </c>
      <c r="G12" s="50">
        <v>50</v>
      </c>
      <c r="H12" s="32">
        <v>32.700000000000003</v>
      </c>
      <c r="I12" s="32">
        <v>28.7</v>
      </c>
      <c r="J12" s="32">
        <v>28</v>
      </c>
      <c r="K12" s="33"/>
      <c r="L12" s="34">
        <v>34.299999999999997</v>
      </c>
      <c r="M12" s="34">
        <v>30.1</v>
      </c>
      <c r="N12" s="34">
        <v>29.4</v>
      </c>
      <c r="O12" s="35"/>
      <c r="P12" s="32">
        <v>35.5</v>
      </c>
      <c r="Q12" s="32">
        <v>31.2</v>
      </c>
      <c r="R12" s="32">
        <v>30.5</v>
      </c>
      <c r="T12" s="73" t="s">
        <v>1</v>
      </c>
      <c r="U12" s="50">
        <v>50</v>
      </c>
      <c r="V12" s="47">
        <f>IF(Forside!$F$26="Middels",Forside!$F$18/H12,0)</f>
        <v>44.342507645259936</v>
      </c>
      <c r="W12" s="47">
        <f>IF(Forside!$F$26="Middels",Forside!$F$18/I12,0)</f>
        <v>50.522648083623693</v>
      </c>
      <c r="X12" s="47">
        <f>IF(Forside!$F$26="Middels",Forside!$F$18/J12,0)</f>
        <v>51.785714285714285</v>
      </c>
      <c r="Y12" s="47"/>
      <c r="Z12" s="47">
        <f>IF(Forside!$F$26="Middels",Forside!$F$18/L12,0)</f>
        <v>42.274052478134116</v>
      </c>
      <c r="AA12" s="47">
        <f>IF(Forside!$F$26="Middels",Forside!$F$18/M12,0)</f>
        <v>48.172757475083053</v>
      </c>
      <c r="AB12" s="47">
        <f>IF(Forside!$F$26="Middels",Forside!$F$18/N12,0)</f>
        <v>49.319727891156468</v>
      </c>
      <c r="AC12" s="47"/>
      <c r="AD12" s="47">
        <f>IF(Forside!$F$26="Middels",Forside!$F$18/P12,0)</f>
        <v>40.845070422535208</v>
      </c>
      <c r="AE12" s="47">
        <f>IF(Forside!$F$26="Middels",Forside!$F$18/Q12,0)</f>
        <v>46.474358974358978</v>
      </c>
      <c r="AF12" s="47">
        <f>IF(Forside!$F$26="Middels",Forside!$F$18/R12,0)</f>
        <v>47.540983606557376</v>
      </c>
      <c r="AH12" s="73" t="s">
        <v>1</v>
      </c>
      <c r="AI12" s="50">
        <v>50</v>
      </c>
      <c r="AJ12" s="47">
        <f>IF(AND(Forside!$F$24="Liten",Forside!$F$22=50),V12,0)</f>
        <v>0</v>
      </c>
      <c r="AK12" s="47">
        <f>IF(AND(Forside!$F$24="Liten",Forside!$F$22=50),W12,0)</f>
        <v>0</v>
      </c>
      <c r="AL12" s="47">
        <f>IF(AND(Forside!$F$24="Liten",Forside!$F$22=50),X12,0)</f>
        <v>0</v>
      </c>
      <c r="AM12" s="47"/>
      <c r="AN12" s="47">
        <f>IF(AND(Forside!$F$24="Middels",Forside!$F$22=50),Z12,0)</f>
        <v>0</v>
      </c>
      <c r="AO12" s="47">
        <f>IF(AND(Forside!$F$24="Middels",Forside!$F$22=50),AA12,0)</f>
        <v>0</v>
      </c>
      <c r="AP12" s="47">
        <f>IF(AND(Forside!$F$24="Middels",Forside!$F$22=50),AB12,0)</f>
        <v>0</v>
      </c>
      <c r="AQ12" s="47"/>
      <c r="AR12" s="47">
        <f>IF(AND(Forside!$F$24="Stor",Forside!$F$22=50),AD12,0)</f>
        <v>0</v>
      </c>
      <c r="AS12" s="47">
        <f>IF(AND(Forside!$F$24="Stor",Forside!$F$22=50),AE12,0)</f>
        <v>0</v>
      </c>
      <c r="AT12" s="47">
        <f>IF(AND(Forside!$F$24="Stor",Forside!$F$22=50),AF12,0)</f>
        <v>0</v>
      </c>
      <c r="AV12" s="128" t="s">
        <v>1</v>
      </c>
      <c r="AW12" s="129">
        <v>50</v>
      </c>
      <c r="AX12" s="130">
        <f>IF(Forside!$F$20=13,AJ12,0)</f>
        <v>0</v>
      </c>
      <c r="AY12" s="130">
        <f>IF(Forside!$F$20=13,AK12,0)</f>
        <v>0</v>
      </c>
      <c r="AZ12" s="130">
        <f>IF(Forside!$F$20=13,AL12,0)</f>
        <v>0</v>
      </c>
      <c r="BA12" s="130"/>
      <c r="BB12" s="130">
        <f>IF(Forside!$F$20=13,AN12,0)</f>
        <v>0</v>
      </c>
      <c r="BC12" s="130">
        <f>IF(Forside!$F$20=13,AO12,0)</f>
        <v>0</v>
      </c>
      <c r="BD12" s="130">
        <f>IF(Forside!$F$20=13,AP12,0)</f>
        <v>0</v>
      </c>
      <c r="BE12" s="130"/>
      <c r="BF12" s="130">
        <f>IF(Forside!$F$20=13,AR12,0)</f>
        <v>0</v>
      </c>
      <c r="BG12" s="130">
        <f>IF(Forside!$F$20=13,AS12,0)</f>
        <v>0</v>
      </c>
      <c r="BH12" s="130">
        <f>IF(Forside!$F$20=13,AT12,0)</f>
        <v>0</v>
      </c>
      <c r="BJ12" s="94" t="s">
        <v>1</v>
      </c>
      <c r="BK12" s="95">
        <v>50</v>
      </c>
      <c r="BL12" s="96">
        <f t="shared" si="8"/>
        <v>0</v>
      </c>
      <c r="BM12" s="96">
        <f t="shared" si="0"/>
        <v>0</v>
      </c>
      <c r="BN12" s="96">
        <f t="shared" si="1"/>
        <v>0</v>
      </c>
      <c r="BO12" s="96"/>
      <c r="BP12" s="96">
        <f t="shared" si="2"/>
        <v>0</v>
      </c>
      <c r="BQ12" s="96">
        <f t="shared" si="3"/>
        <v>0</v>
      </c>
      <c r="BR12" s="96">
        <f t="shared" si="4"/>
        <v>0</v>
      </c>
      <c r="BS12" s="96"/>
      <c r="BT12" s="96">
        <f t="shared" si="5"/>
        <v>0</v>
      </c>
      <c r="BU12" s="96">
        <f t="shared" si="6"/>
        <v>0</v>
      </c>
      <c r="BV12" s="96">
        <f t="shared" si="7"/>
        <v>0</v>
      </c>
    </row>
    <row r="13" spans="2:74" ht="18" customHeight="1" thickBot="1">
      <c r="C13" s="65" t="s">
        <v>20</v>
      </c>
      <c r="D13" s="24" t="s">
        <v>36</v>
      </c>
      <c r="F13" s="8"/>
      <c r="G13" s="50">
        <v>100</v>
      </c>
      <c r="H13" s="32">
        <v>29.6</v>
      </c>
      <c r="I13" s="32">
        <v>26.4</v>
      </c>
      <c r="J13" s="32">
        <v>26.1</v>
      </c>
      <c r="K13" s="33"/>
      <c r="L13" s="34">
        <v>31.6</v>
      </c>
      <c r="M13" s="34">
        <v>28.1</v>
      </c>
      <c r="N13" s="34">
        <v>27.7</v>
      </c>
      <c r="O13" s="35"/>
      <c r="P13" s="32">
        <v>33.1</v>
      </c>
      <c r="Q13" s="32">
        <v>29.4</v>
      </c>
      <c r="R13" s="32">
        <v>28.9</v>
      </c>
      <c r="T13" s="8"/>
      <c r="U13" s="50">
        <v>100</v>
      </c>
      <c r="V13" s="47">
        <f>IF(Forside!$F$26="Middels",Forside!$F$18/H13,0)</f>
        <v>48.986486486486484</v>
      </c>
      <c r="W13" s="47">
        <f>IF(Forside!$F$26="Middels",Forside!$F$18/I13,0)</f>
        <v>54.924242424242429</v>
      </c>
      <c r="X13" s="47">
        <f>IF(Forside!$F$26="Middels",Forside!$F$18/J13,0)</f>
        <v>55.55555555555555</v>
      </c>
      <c r="Y13" s="47"/>
      <c r="Z13" s="47">
        <f>IF(Forside!$F$26="Middels",Forside!$F$18/L13,0)</f>
        <v>45.88607594936709</v>
      </c>
      <c r="AA13" s="47">
        <f>IF(Forside!$F$26="Middels",Forside!$F$18/M13,0)</f>
        <v>51.60142348754448</v>
      </c>
      <c r="AB13" s="47">
        <f>IF(Forside!$F$26="Middels",Forside!$F$18/N13,0)</f>
        <v>52.346570397111911</v>
      </c>
      <c r="AC13" s="47"/>
      <c r="AD13" s="47">
        <f>IF(Forside!$F$26="Middels",Forside!$F$18/P13,0)</f>
        <v>43.80664652567976</v>
      </c>
      <c r="AE13" s="47">
        <f>IF(Forside!$F$26="Middels",Forside!$F$18/Q13,0)</f>
        <v>49.319727891156468</v>
      </c>
      <c r="AF13" s="47">
        <f>IF(Forside!$F$26="Middels",Forside!$F$18/R13,0)</f>
        <v>50.173010380622841</v>
      </c>
      <c r="AH13" s="8"/>
      <c r="AI13" s="50">
        <v>100</v>
      </c>
      <c r="AJ13" s="47">
        <f>IF(AND(Forside!$F$24="Liten",Forside!$F$22=100),V13,0)</f>
        <v>0</v>
      </c>
      <c r="AK13" s="47">
        <f>IF(AND(Forside!$F$24="Liten",Forside!$F$22=100),W13,0)</f>
        <v>0</v>
      </c>
      <c r="AL13" s="47">
        <f>IF(AND(Forside!$F$24="Liten",Forside!$F$22=100),X13,0)</f>
        <v>0</v>
      </c>
      <c r="AM13" s="47"/>
      <c r="AN13" s="47">
        <f>IF(AND(Forside!$F$24="Middels",Forside!$F$22=100),Z13,0)</f>
        <v>0</v>
      </c>
      <c r="AO13" s="47">
        <f>IF(AND(Forside!$F$24="Middels",Forside!$F$22=100),AA13,0)</f>
        <v>0</v>
      </c>
      <c r="AP13" s="47">
        <f>IF(AND(Forside!$F$24="Middels",Forside!$F$22=100),AB13,0)</f>
        <v>0</v>
      </c>
      <c r="AQ13" s="47"/>
      <c r="AR13" s="47">
        <f>IF(AND(Forside!$F$24="Stor",Forside!$F$22=100),AD13,0)</f>
        <v>0</v>
      </c>
      <c r="AS13" s="47">
        <f>IF(AND(Forside!$F$24="Stor",Forside!$F$22=100),AE13,0)</f>
        <v>0</v>
      </c>
      <c r="AT13" s="47">
        <f>IF(AND(Forside!$F$24="Stor",Forside!$F$22=100),AF13,0)</f>
        <v>0</v>
      </c>
      <c r="AV13" s="116"/>
      <c r="AW13" s="129">
        <v>100</v>
      </c>
      <c r="AX13" s="130">
        <f>IF(Forside!$F$20=13,AJ13,0)</f>
        <v>0</v>
      </c>
      <c r="AY13" s="130">
        <f>IF(Forside!$F$20=13,AK13,0)</f>
        <v>0</v>
      </c>
      <c r="AZ13" s="130">
        <f>IF(Forside!$F$20=13,AL13,0)</f>
        <v>0</v>
      </c>
      <c r="BA13" s="130"/>
      <c r="BB13" s="130">
        <f>IF(Forside!$F$20=13,AN13,0)</f>
        <v>0</v>
      </c>
      <c r="BC13" s="130">
        <f>IF(Forside!$F$20=13,AO13,0)</f>
        <v>0</v>
      </c>
      <c r="BD13" s="130">
        <f>IF(Forside!$F$20=13,AP13,0)</f>
        <v>0</v>
      </c>
      <c r="BE13" s="130"/>
      <c r="BF13" s="130">
        <f>IF(Forside!$F$20=13,AR13,0)</f>
        <v>0</v>
      </c>
      <c r="BG13" s="130">
        <f>IF(Forside!$F$20=13,AS13,0)</f>
        <v>0</v>
      </c>
      <c r="BH13" s="130">
        <f>IF(Forside!$F$20=13,AT13,0)</f>
        <v>0</v>
      </c>
      <c r="BJ13" s="82"/>
      <c r="BK13" s="95">
        <v>100</v>
      </c>
      <c r="BL13" s="96">
        <f t="shared" si="8"/>
        <v>0</v>
      </c>
      <c r="BM13" s="96">
        <f t="shared" si="0"/>
        <v>0</v>
      </c>
      <c r="BN13" s="96">
        <f t="shared" si="1"/>
        <v>0</v>
      </c>
      <c r="BO13" s="96"/>
      <c r="BP13" s="96">
        <f t="shared" si="2"/>
        <v>0</v>
      </c>
      <c r="BQ13" s="96">
        <f t="shared" si="3"/>
        <v>0</v>
      </c>
      <c r="BR13" s="96">
        <f t="shared" si="4"/>
        <v>0</v>
      </c>
      <c r="BS13" s="96"/>
      <c r="BT13" s="96">
        <f t="shared" si="5"/>
        <v>0</v>
      </c>
      <c r="BU13" s="96">
        <f t="shared" si="6"/>
        <v>0</v>
      </c>
      <c r="BV13" s="96">
        <f t="shared" si="7"/>
        <v>0</v>
      </c>
    </row>
    <row r="14" spans="2:74" ht="18" customHeight="1" thickBot="1">
      <c r="C14" s="25"/>
      <c r="D14" s="26" t="s">
        <v>21</v>
      </c>
      <c r="F14" s="8"/>
      <c r="G14" s="50">
        <v>250</v>
      </c>
      <c r="H14" s="32">
        <v>23.4</v>
      </c>
      <c r="I14" s="32">
        <v>21.6</v>
      </c>
      <c r="J14" s="32">
        <v>21.9</v>
      </c>
      <c r="K14" s="33"/>
      <c r="L14" s="34">
        <v>25.8</v>
      </c>
      <c r="M14" s="34">
        <v>23.7</v>
      </c>
      <c r="N14" s="34">
        <v>23.8</v>
      </c>
      <c r="O14" s="35"/>
      <c r="P14" s="32">
        <v>27.8</v>
      </c>
      <c r="Q14" s="32">
        <v>25.3</v>
      </c>
      <c r="R14" s="32">
        <v>25.4</v>
      </c>
      <c r="T14" s="8"/>
      <c r="U14" s="50">
        <v>250</v>
      </c>
      <c r="V14" s="47">
        <f>IF(Forside!$F$26="Middels",Forside!$F$18/H14,0)</f>
        <v>61.965811965811973</v>
      </c>
      <c r="W14" s="47">
        <f>IF(Forside!$F$26="Middels",Forside!$F$18/I14,0)</f>
        <v>67.129629629629619</v>
      </c>
      <c r="X14" s="47">
        <f>IF(Forside!$F$26="Middels",Forside!$F$18/J14,0)</f>
        <v>66.210045662100455</v>
      </c>
      <c r="Y14" s="47"/>
      <c r="Z14" s="47">
        <f>IF(Forside!$F$26="Middels",Forside!$F$18/L14,0)</f>
        <v>56.201550387596896</v>
      </c>
      <c r="AA14" s="47">
        <f>IF(Forside!$F$26="Middels",Forside!$F$18/M14,0)</f>
        <v>61.18143459915612</v>
      </c>
      <c r="AB14" s="47">
        <f>IF(Forside!$F$26="Middels",Forside!$F$18/N14,0)</f>
        <v>60.924369747899156</v>
      </c>
      <c r="AC14" s="47"/>
      <c r="AD14" s="47">
        <f>IF(Forside!$F$26="Middels",Forside!$F$18/P14,0)</f>
        <v>52.158273381294961</v>
      </c>
      <c r="AE14" s="47">
        <f>IF(Forside!$F$26="Middels",Forside!$F$18/Q14,0)</f>
        <v>57.312252964426875</v>
      </c>
      <c r="AF14" s="47">
        <f>IF(Forside!$F$26="Middels",Forside!$F$18/R14,0)</f>
        <v>57.086614173228348</v>
      </c>
      <c r="AH14" s="8"/>
      <c r="AI14" s="50">
        <v>250</v>
      </c>
      <c r="AJ14" s="47">
        <f>IF(AND(Forside!$F$24="Liten",Forside!$F$22=250),V14,0)</f>
        <v>0</v>
      </c>
      <c r="AK14" s="47">
        <f>IF(AND(Forside!$F$24="Liten",Forside!$F$22=250),W14,0)</f>
        <v>0</v>
      </c>
      <c r="AL14" s="47">
        <f>IF(AND(Forside!$F$24="Liten",Forside!$F$22=250),X14,0)</f>
        <v>0</v>
      </c>
      <c r="AM14" s="47"/>
      <c r="AN14" s="47">
        <f>IF(AND(Forside!$F$24="Middels",Forside!$F$22=250),Z14,0)</f>
        <v>0</v>
      </c>
      <c r="AO14" s="47">
        <f>IF(AND(Forside!$F$24="Middels",Forside!$F$22=250),AA14,0)</f>
        <v>0</v>
      </c>
      <c r="AP14" s="47">
        <f>IF(AND(Forside!$F$24="Middels",Forside!$F$22=250),AB14,0)</f>
        <v>0</v>
      </c>
      <c r="AQ14" s="47"/>
      <c r="AR14" s="47">
        <f>IF(AND(Forside!$F$24="Stor",Forside!$F$22=250),AD14,0)</f>
        <v>52.158273381294961</v>
      </c>
      <c r="AS14" s="47">
        <f>IF(AND(Forside!$F$24="Stor",Forside!$F$22=250),AE14,0)</f>
        <v>57.312252964426875</v>
      </c>
      <c r="AT14" s="47">
        <f>IF(AND(Forside!$F$24="Stor",Forside!$F$22=250),AF14,0)</f>
        <v>57.086614173228348</v>
      </c>
      <c r="AV14" s="116"/>
      <c r="AW14" s="129">
        <v>250</v>
      </c>
      <c r="AX14" s="130">
        <f>IF(Forside!$F$20=13,AJ14,0)</f>
        <v>0</v>
      </c>
      <c r="AY14" s="130">
        <f>IF(Forside!$F$20=13,AK14,0)</f>
        <v>0</v>
      </c>
      <c r="AZ14" s="130">
        <f>IF(Forside!$F$20=13,AL14,0)</f>
        <v>0</v>
      </c>
      <c r="BA14" s="130"/>
      <c r="BB14" s="130">
        <f>IF(Forside!$F$20=13,AN14,0)</f>
        <v>0</v>
      </c>
      <c r="BC14" s="130">
        <f>IF(Forside!$F$20=13,AO14,0)</f>
        <v>0</v>
      </c>
      <c r="BD14" s="130">
        <f>IF(Forside!$F$20=13,AP14,0)</f>
        <v>0</v>
      </c>
      <c r="BE14" s="130"/>
      <c r="BF14" s="130">
        <f>IF(Forside!$F$20=13,AR14,0)</f>
        <v>0</v>
      </c>
      <c r="BG14" s="130">
        <f>IF(Forside!$F$20=13,AS14,0)</f>
        <v>0</v>
      </c>
      <c r="BH14" s="130">
        <f>IF(Forside!$F$20=13,AT14,0)</f>
        <v>0</v>
      </c>
      <c r="BJ14" s="82"/>
      <c r="BK14" s="95">
        <v>250</v>
      </c>
      <c r="BL14" s="96">
        <f t="shared" si="8"/>
        <v>0</v>
      </c>
      <c r="BM14" s="96">
        <f t="shared" si="0"/>
        <v>0</v>
      </c>
      <c r="BN14" s="96">
        <f t="shared" si="1"/>
        <v>0</v>
      </c>
      <c r="BO14" s="96"/>
      <c r="BP14" s="96">
        <f t="shared" si="2"/>
        <v>0</v>
      </c>
      <c r="BQ14" s="96">
        <f t="shared" si="3"/>
        <v>0</v>
      </c>
      <c r="BR14" s="96">
        <f t="shared" si="4"/>
        <v>0</v>
      </c>
      <c r="BS14" s="96"/>
      <c r="BT14" s="96">
        <f t="shared" si="5"/>
        <v>0</v>
      </c>
      <c r="BU14" s="96">
        <f t="shared" si="6"/>
        <v>0</v>
      </c>
      <c r="BV14" s="96">
        <f t="shared" si="7"/>
        <v>0</v>
      </c>
    </row>
    <row r="15" spans="2:74" ht="18" customHeight="1" thickBot="1">
      <c r="C15" s="27"/>
      <c r="D15" s="28" t="s">
        <v>35</v>
      </c>
      <c r="F15" s="19"/>
      <c r="G15" s="51">
        <v>400</v>
      </c>
      <c r="H15" s="38">
        <v>19.5</v>
      </c>
      <c r="I15" s="38">
        <v>18.399999999999999</v>
      </c>
      <c r="J15" s="38">
        <v>19</v>
      </c>
      <c r="K15" s="39"/>
      <c r="L15" s="40">
        <v>22</v>
      </c>
      <c r="M15" s="40">
        <v>20.6</v>
      </c>
      <c r="N15" s="40">
        <v>21.1</v>
      </c>
      <c r="O15" s="41"/>
      <c r="P15" s="38">
        <v>24.1</v>
      </c>
      <c r="Q15" s="38">
        <v>22.4</v>
      </c>
      <c r="R15" s="38">
        <v>22.7</v>
      </c>
      <c r="T15" s="19"/>
      <c r="U15" s="51">
        <v>400</v>
      </c>
      <c r="V15" s="47">
        <f>IF(Forside!$F$26="Middels",Forside!$F$18/H15,0)</f>
        <v>74.358974358974365</v>
      </c>
      <c r="W15" s="47">
        <f>IF(Forside!$F$26="Middels",Forside!$F$18/I15,0)</f>
        <v>78.804347826086968</v>
      </c>
      <c r="X15" s="47">
        <f>IF(Forside!$F$26="Middels",Forside!$F$18/J15,0)</f>
        <v>76.315789473684205</v>
      </c>
      <c r="Y15" s="47"/>
      <c r="Z15" s="47">
        <f>IF(Forside!$F$26="Middels",Forside!$F$18/L15,0)</f>
        <v>65.909090909090907</v>
      </c>
      <c r="AA15" s="47">
        <f>IF(Forside!$F$26="Middels",Forside!$F$18/M15,0)</f>
        <v>70.388349514563103</v>
      </c>
      <c r="AB15" s="47">
        <f>IF(Forside!$F$26="Middels",Forside!$F$18/N15,0)</f>
        <v>68.720379146919427</v>
      </c>
      <c r="AC15" s="47"/>
      <c r="AD15" s="47">
        <f>IF(Forside!$F$26="Middels",Forside!$F$18/P15,0)</f>
        <v>60.165975103734439</v>
      </c>
      <c r="AE15" s="47">
        <f>IF(Forside!$F$26="Middels",Forside!$F$18/Q15,0)</f>
        <v>64.732142857142861</v>
      </c>
      <c r="AF15" s="47">
        <f>IF(Forside!$F$26="Middels",Forside!$F$18/R15,0)</f>
        <v>63.87665198237886</v>
      </c>
      <c r="AH15" s="19"/>
      <c r="AI15" s="51">
        <v>400</v>
      </c>
      <c r="AJ15" s="47">
        <f>IF(AND(Forside!$F$24="Liten",Forside!$F$22=400),V15,0)</f>
        <v>0</v>
      </c>
      <c r="AK15" s="47">
        <f>IF(AND(Forside!$F$24="Liten",Forside!$F$22=400),W15,0)</f>
        <v>0</v>
      </c>
      <c r="AL15" s="47">
        <f>IF(AND(Forside!$F$24="Liten",Forside!$F$22=400),X15,0)</f>
        <v>0</v>
      </c>
      <c r="AM15" s="47"/>
      <c r="AN15" s="47">
        <f>IF(AND(Forside!$F$24="Middels",Forside!$F$22=400),Z15,0)</f>
        <v>0</v>
      </c>
      <c r="AO15" s="47">
        <f>IF(AND(Forside!$F$24="Middels",Forside!$F$22=400),AA15,0)</f>
        <v>0</v>
      </c>
      <c r="AP15" s="47">
        <f>IF(AND(Forside!$F$24="Middels",Forside!$F$22=400),AB15,0)</f>
        <v>0</v>
      </c>
      <c r="AQ15" s="47"/>
      <c r="AR15" s="47">
        <f>IF(AND(Forside!$F$24="Stor",Forside!$F$22=400),AD15,0)</f>
        <v>0</v>
      </c>
      <c r="AS15" s="47">
        <f>IF(AND(Forside!$F$24="Stor",Forside!$F$22=400),AE15,0)</f>
        <v>0</v>
      </c>
      <c r="AT15" s="47">
        <f>IF(AND(Forside!$F$24="Stor",Forside!$F$22=400),AF15,0)</f>
        <v>0</v>
      </c>
      <c r="AV15" s="133"/>
      <c r="AW15" s="132">
        <v>400</v>
      </c>
      <c r="AX15" s="130">
        <f>IF(Forside!$F$20=13,AJ15,0)</f>
        <v>0</v>
      </c>
      <c r="AY15" s="130">
        <f>IF(Forside!$F$20=13,AK15,0)</f>
        <v>0</v>
      </c>
      <c r="AZ15" s="130">
        <f>IF(Forside!$F$20=13,AL15,0)</f>
        <v>0</v>
      </c>
      <c r="BA15" s="130"/>
      <c r="BB15" s="130">
        <f>IF(Forside!$F$20=13,AN15,0)</f>
        <v>0</v>
      </c>
      <c r="BC15" s="130">
        <f>IF(Forside!$F$20=13,AO15,0)</f>
        <v>0</v>
      </c>
      <c r="BD15" s="130">
        <f>IF(Forside!$F$20=13,AP15,0)</f>
        <v>0</v>
      </c>
      <c r="BE15" s="130"/>
      <c r="BF15" s="130">
        <f>IF(Forside!$F$20=13,AR15,0)</f>
        <v>0</v>
      </c>
      <c r="BG15" s="130">
        <f>IF(Forside!$F$20=13,AS15,0)</f>
        <v>0</v>
      </c>
      <c r="BH15" s="130">
        <f>IF(Forside!$F$20=13,AT15,0)</f>
        <v>0</v>
      </c>
      <c r="BJ15" s="99"/>
      <c r="BK15" s="98">
        <v>400</v>
      </c>
      <c r="BL15" s="96">
        <f t="shared" si="8"/>
        <v>0</v>
      </c>
      <c r="BM15" s="96">
        <f t="shared" si="0"/>
        <v>0</v>
      </c>
      <c r="BN15" s="96">
        <f t="shared" si="1"/>
        <v>0</v>
      </c>
      <c r="BO15" s="96"/>
      <c r="BP15" s="96">
        <f t="shared" si="2"/>
        <v>0</v>
      </c>
      <c r="BQ15" s="96">
        <f t="shared" si="3"/>
        <v>0</v>
      </c>
      <c r="BR15" s="96">
        <f t="shared" si="4"/>
        <v>0</v>
      </c>
      <c r="BS15" s="96"/>
      <c r="BT15" s="96">
        <f t="shared" si="5"/>
        <v>0</v>
      </c>
      <c r="BU15" s="96">
        <f t="shared" si="6"/>
        <v>0</v>
      </c>
      <c r="BV15" s="96">
        <f t="shared" si="7"/>
        <v>0</v>
      </c>
    </row>
    <row r="16" spans="2:74" ht="18" customHeight="1" thickBot="1">
      <c r="F16" s="2" t="s">
        <v>2</v>
      </c>
      <c r="G16" s="50">
        <v>50</v>
      </c>
      <c r="H16" s="32">
        <v>36.9</v>
      </c>
      <c r="I16" s="32">
        <v>33.1</v>
      </c>
      <c r="J16" s="32">
        <v>32</v>
      </c>
      <c r="K16" s="33"/>
      <c r="L16" s="34">
        <v>38.799999999999997</v>
      </c>
      <c r="M16" s="34">
        <v>34.6</v>
      </c>
      <c r="N16" s="34">
        <v>33.5</v>
      </c>
      <c r="O16" s="35"/>
      <c r="P16" s="32">
        <v>40.1</v>
      </c>
      <c r="Q16" s="32">
        <v>35.9</v>
      </c>
      <c r="R16" s="32">
        <v>34.6</v>
      </c>
      <c r="T16" s="73" t="s">
        <v>2</v>
      </c>
      <c r="U16" s="50">
        <v>50</v>
      </c>
      <c r="V16" s="47">
        <f>IF(Forside!$F$26="Middels",Forside!$F$18/H16,0)</f>
        <v>39.295392953929543</v>
      </c>
      <c r="W16" s="47">
        <f>IF(Forside!$F$26="Middels",Forside!$F$18/I16,0)</f>
        <v>43.80664652567976</v>
      </c>
      <c r="X16" s="47">
        <f>IF(Forside!$F$26="Middels",Forside!$F$18/J16,0)</f>
        <v>45.3125</v>
      </c>
      <c r="Y16" s="47"/>
      <c r="Z16" s="47">
        <f>IF(Forside!$F$26="Middels",Forside!$F$18/L16,0)</f>
        <v>37.371134020618562</v>
      </c>
      <c r="AA16" s="47">
        <f>IF(Forside!$F$26="Middels",Forside!$F$18/M16,0)</f>
        <v>41.907514450867048</v>
      </c>
      <c r="AB16" s="47">
        <f>IF(Forside!$F$26="Middels",Forside!$F$18/N16,0)</f>
        <v>43.28358208955224</v>
      </c>
      <c r="AC16" s="47"/>
      <c r="AD16" s="47">
        <f>IF(Forside!$F$26="Middels",Forside!$F$18/P16,0)</f>
        <v>36.159600997506232</v>
      </c>
      <c r="AE16" s="47">
        <f>IF(Forside!$F$26="Middels",Forside!$F$18/Q16,0)</f>
        <v>40.389972144846801</v>
      </c>
      <c r="AF16" s="47">
        <f>IF(Forside!$F$26="Middels",Forside!$F$18/R16,0)</f>
        <v>41.907514450867048</v>
      </c>
      <c r="AH16" s="73" t="s">
        <v>2</v>
      </c>
      <c r="AI16" s="50">
        <v>50</v>
      </c>
      <c r="AJ16" s="47">
        <f>IF(AND(Forside!$F$24="Liten",Forside!$F$22=50),V16,0)</f>
        <v>0</v>
      </c>
      <c r="AK16" s="47">
        <f>IF(AND(Forside!$F$24="Liten",Forside!$F$22=50),W16,0)</f>
        <v>0</v>
      </c>
      <c r="AL16" s="47">
        <f>IF(AND(Forside!$F$24="Liten",Forside!$F$22=50),X16,0)</f>
        <v>0</v>
      </c>
      <c r="AM16" s="47"/>
      <c r="AN16" s="47">
        <f>IF(AND(Forside!$F$24="Middels",Forside!$F$22=50),Z16,0)</f>
        <v>0</v>
      </c>
      <c r="AO16" s="47">
        <f>IF(AND(Forside!$F$24="Middels",Forside!$F$22=50),AA16,0)</f>
        <v>0</v>
      </c>
      <c r="AP16" s="47">
        <f>IF(AND(Forside!$F$24="Middels",Forside!$F$22=50),AB16,0)</f>
        <v>0</v>
      </c>
      <c r="AQ16" s="47"/>
      <c r="AR16" s="47">
        <f>IF(AND(Forside!$F$24="Stor",Forside!$F$22=50),AD16,0)</f>
        <v>0</v>
      </c>
      <c r="AS16" s="47">
        <f>IF(AND(Forside!$F$24="Stor",Forside!$F$22=50),AE16,0)</f>
        <v>0</v>
      </c>
      <c r="AT16" s="47">
        <f>IF(AND(Forside!$F$24="Stor",Forside!$F$22=50),AF16,0)</f>
        <v>0</v>
      </c>
      <c r="AV16" s="128" t="s">
        <v>2</v>
      </c>
      <c r="AW16" s="129">
        <v>50</v>
      </c>
      <c r="AX16" s="130">
        <f>IF(Forside!$F$20=18,AJ16,0)</f>
        <v>0</v>
      </c>
      <c r="AY16" s="130">
        <f>IF(Forside!$F$20=18,AK16,0)</f>
        <v>0</v>
      </c>
      <c r="AZ16" s="130">
        <f>IF(Forside!$F$20=18,AL16,0)</f>
        <v>0</v>
      </c>
      <c r="BA16" s="130"/>
      <c r="BB16" s="130">
        <f>IF(Forside!$F$20=18,AN16,0)</f>
        <v>0</v>
      </c>
      <c r="BC16" s="130">
        <f>IF(Forside!$F$20=18,AO16,0)</f>
        <v>0</v>
      </c>
      <c r="BD16" s="130">
        <f>IF(Forside!$F$20=18,AP16,0)</f>
        <v>0</v>
      </c>
      <c r="BE16" s="130"/>
      <c r="BF16" s="130">
        <f>IF(Forside!$F$20=18,AR16,0)</f>
        <v>0</v>
      </c>
      <c r="BG16" s="130">
        <f>IF(Forside!$F$20=18,AS16,0)</f>
        <v>0</v>
      </c>
      <c r="BH16" s="130">
        <f>IF(Forside!$F$20=18,AT16,0)</f>
        <v>0</v>
      </c>
      <c r="BJ16" s="94" t="s">
        <v>2</v>
      </c>
      <c r="BK16" s="95">
        <v>50</v>
      </c>
      <c r="BL16" s="96">
        <f t="shared" si="8"/>
        <v>0</v>
      </c>
      <c r="BM16" s="96">
        <f t="shared" si="0"/>
        <v>0</v>
      </c>
      <c r="BN16" s="96">
        <f t="shared" si="1"/>
        <v>0</v>
      </c>
      <c r="BO16" s="96"/>
      <c r="BP16" s="96">
        <f t="shared" si="2"/>
        <v>0</v>
      </c>
      <c r="BQ16" s="96">
        <f t="shared" si="3"/>
        <v>0</v>
      </c>
      <c r="BR16" s="96">
        <f t="shared" si="4"/>
        <v>0</v>
      </c>
      <c r="BS16" s="96"/>
      <c r="BT16" s="96">
        <f t="shared" si="5"/>
        <v>0</v>
      </c>
      <c r="BU16" s="96">
        <f t="shared" si="6"/>
        <v>0</v>
      </c>
      <c r="BV16" s="96">
        <f t="shared" si="7"/>
        <v>0</v>
      </c>
    </row>
    <row r="17" spans="3:74" ht="18" customHeight="1" thickBot="1">
      <c r="C17" s="65" t="s">
        <v>16</v>
      </c>
      <c r="D17" s="24" t="s">
        <v>38</v>
      </c>
      <c r="F17" s="8"/>
      <c r="G17" s="50">
        <v>100</v>
      </c>
      <c r="H17" s="32">
        <v>33</v>
      </c>
      <c r="I17" s="32">
        <v>30.1</v>
      </c>
      <c r="J17" s="32">
        <v>29.6</v>
      </c>
      <c r="K17" s="33"/>
      <c r="L17" s="34">
        <v>35.4</v>
      </c>
      <c r="M17" s="34">
        <v>32</v>
      </c>
      <c r="N17" s="34">
        <v>31.3</v>
      </c>
      <c r="O17" s="35"/>
      <c r="P17" s="32">
        <v>37.1</v>
      </c>
      <c r="Q17" s="32">
        <v>33.5</v>
      </c>
      <c r="R17" s="32">
        <v>32.700000000000003</v>
      </c>
      <c r="T17" s="8"/>
      <c r="U17" s="50">
        <v>100</v>
      </c>
      <c r="V17" s="47">
        <f>IF(Forside!$F$26="Middels",Forside!$F$18/H17,0)</f>
        <v>43.939393939393938</v>
      </c>
      <c r="W17" s="47">
        <f>IF(Forside!$F$26="Middels",Forside!$F$18/I17,0)</f>
        <v>48.172757475083053</v>
      </c>
      <c r="X17" s="47">
        <f>IF(Forside!$F$26="Middels",Forside!$F$18/J17,0)</f>
        <v>48.986486486486484</v>
      </c>
      <c r="Y17" s="47"/>
      <c r="Z17" s="47">
        <f>IF(Forside!$F$26="Middels",Forside!$F$18/L17,0)</f>
        <v>40.960451977401135</v>
      </c>
      <c r="AA17" s="47">
        <f>IF(Forside!$F$26="Middels",Forside!$F$18/M17,0)</f>
        <v>45.3125</v>
      </c>
      <c r="AB17" s="47">
        <f>IF(Forside!$F$26="Middels",Forside!$F$18/N17,0)</f>
        <v>46.325878594249197</v>
      </c>
      <c r="AC17" s="47"/>
      <c r="AD17" s="47">
        <f>IF(Forside!$F$26="Middels",Forside!$F$18/P17,0)</f>
        <v>39.083557951482476</v>
      </c>
      <c r="AE17" s="47">
        <f>IF(Forside!$F$26="Middels",Forside!$F$18/Q17,0)</f>
        <v>43.28358208955224</v>
      </c>
      <c r="AF17" s="47">
        <f>IF(Forside!$F$26="Middels",Forside!$F$18/R17,0)</f>
        <v>44.342507645259936</v>
      </c>
      <c r="AH17" s="8"/>
      <c r="AI17" s="50">
        <v>100</v>
      </c>
      <c r="AJ17" s="47">
        <f>IF(AND(Forside!$F$24="Liten",Forside!$F$22=100),V17,0)</f>
        <v>0</v>
      </c>
      <c r="AK17" s="47">
        <f>IF(AND(Forside!$F$24="Liten",Forside!$F$22=100),W17,0)</f>
        <v>0</v>
      </c>
      <c r="AL17" s="47">
        <f>IF(AND(Forside!$F$24="Liten",Forside!$F$22=100),X17,0)</f>
        <v>0</v>
      </c>
      <c r="AM17" s="47"/>
      <c r="AN17" s="47">
        <f>IF(AND(Forside!$F$24="Middels",Forside!$F$22=100),Z17,0)</f>
        <v>0</v>
      </c>
      <c r="AO17" s="47">
        <f>IF(AND(Forside!$F$24="Middels",Forside!$F$22=100),AA17,0)</f>
        <v>0</v>
      </c>
      <c r="AP17" s="47">
        <f>IF(AND(Forside!$F$24="Middels",Forside!$F$22=100),AB17,0)</f>
        <v>0</v>
      </c>
      <c r="AQ17" s="47"/>
      <c r="AR17" s="47">
        <f>IF(AND(Forside!$F$24="Stor",Forside!$F$22=100),AD17,0)</f>
        <v>0</v>
      </c>
      <c r="AS17" s="47">
        <f>IF(AND(Forside!$F$24="Stor",Forside!$F$22=100),AE17,0)</f>
        <v>0</v>
      </c>
      <c r="AT17" s="47">
        <f>IF(AND(Forside!$F$24="Stor",Forside!$F$22=100),AF17,0)</f>
        <v>0</v>
      </c>
      <c r="AV17" s="116"/>
      <c r="AW17" s="129">
        <v>100</v>
      </c>
      <c r="AX17" s="130">
        <f>IF(Forside!$F$20=18,AJ17,0)</f>
        <v>0</v>
      </c>
      <c r="AY17" s="130">
        <f>IF(Forside!$F$20=18,AK17,0)</f>
        <v>0</v>
      </c>
      <c r="AZ17" s="130">
        <f>IF(Forside!$F$20=18,AL17,0)</f>
        <v>0</v>
      </c>
      <c r="BA17" s="130"/>
      <c r="BB17" s="130">
        <f>IF(Forside!$F$20=18,AN17,0)</f>
        <v>0</v>
      </c>
      <c r="BC17" s="130">
        <f>IF(Forside!$F$20=18,AO17,0)</f>
        <v>0</v>
      </c>
      <c r="BD17" s="130">
        <f>IF(Forside!$F$20=18,AP17,0)</f>
        <v>0</v>
      </c>
      <c r="BE17" s="130"/>
      <c r="BF17" s="130">
        <f>IF(Forside!$F$20=18,AR17,0)</f>
        <v>0</v>
      </c>
      <c r="BG17" s="130">
        <f>IF(Forside!$F$20=18,AS17,0)</f>
        <v>0</v>
      </c>
      <c r="BH17" s="130">
        <f>IF(Forside!$F$20=18,AT17,0)</f>
        <v>0</v>
      </c>
      <c r="BJ17" s="82"/>
      <c r="BK17" s="95">
        <v>100</v>
      </c>
      <c r="BL17" s="96">
        <f t="shared" si="8"/>
        <v>0</v>
      </c>
      <c r="BM17" s="96">
        <f t="shared" si="0"/>
        <v>0</v>
      </c>
      <c r="BN17" s="96">
        <f t="shared" si="1"/>
        <v>0</v>
      </c>
      <c r="BO17" s="96"/>
      <c r="BP17" s="96">
        <f t="shared" si="2"/>
        <v>0</v>
      </c>
      <c r="BQ17" s="96">
        <f t="shared" si="3"/>
        <v>0</v>
      </c>
      <c r="BR17" s="96">
        <f t="shared" si="4"/>
        <v>0</v>
      </c>
      <c r="BS17" s="96"/>
      <c r="BT17" s="96">
        <f t="shared" si="5"/>
        <v>0</v>
      </c>
      <c r="BU17" s="96">
        <f t="shared" si="6"/>
        <v>0</v>
      </c>
      <c r="BV17" s="96">
        <f t="shared" si="7"/>
        <v>0</v>
      </c>
    </row>
    <row r="18" spans="3:74" ht="18" customHeight="1" thickBot="1">
      <c r="C18" s="25"/>
      <c r="D18" s="26" t="s">
        <v>21</v>
      </c>
      <c r="F18" s="8"/>
      <c r="G18" s="50">
        <v>250</v>
      </c>
      <c r="H18" s="32">
        <v>25.6</v>
      </c>
      <c r="I18" s="32">
        <v>24.1</v>
      </c>
      <c r="J18" s="32">
        <v>24.3</v>
      </c>
      <c r="K18" s="33"/>
      <c r="L18" s="34">
        <v>28.4</v>
      </c>
      <c r="M18" s="34">
        <v>26.5</v>
      </c>
      <c r="N18" s="34">
        <v>26.6</v>
      </c>
      <c r="O18" s="35"/>
      <c r="P18" s="32">
        <v>30.7</v>
      </c>
      <c r="Q18" s="32">
        <v>28.4</v>
      </c>
      <c r="R18" s="32">
        <v>28.4</v>
      </c>
      <c r="T18" s="8"/>
      <c r="U18" s="50">
        <v>250</v>
      </c>
      <c r="V18" s="47">
        <f>IF(Forside!$F$26="Middels",Forside!$F$18/H18,0)</f>
        <v>56.640625</v>
      </c>
      <c r="W18" s="47">
        <f>IF(Forside!$F$26="Middels",Forside!$F$18/I18,0)</f>
        <v>60.165975103734439</v>
      </c>
      <c r="X18" s="47">
        <f>IF(Forside!$F$26="Middels",Forside!$F$18/J18,0)</f>
        <v>59.670781893004111</v>
      </c>
      <c r="Y18" s="47"/>
      <c r="Z18" s="47">
        <f>IF(Forside!$F$26="Middels",Forside!$F$18/L18,0)</f>
        <v>51.056338028169016</v>
      </c>
      <c r="AA18" s="47">
        <f>IF(Forside!$F$26="Middels",Forside!$F$18/M18,0)</f>
        <v>54.716981132075475</v>
      </c>
      <c r="AB18" s="47">
        <f>IF(Forside!$F$26="Middels",Forside!$F$18/N18,0)</f>
        <v>54.511278195488721</v>
      </c>
      <c r="AC18" s="47"/>
      <c r="AD18" s="47">
        <f>IF(Forside!$F$26="Middels",Forside!$F$18/P18,0)</f>
        <v>47.23127035830619</v>
      </c>
      <c r="AE18" s="47">
        <f>IF(Forside!$F$26="Middels",Forside!$F$18/Q18,0)</f>
        <v>51.056338028169016</v>
      </c>
      <c r="AF18" s="47">
        <f>IF(Forside!$F$26="Middels",Forside!$F$18/R18,0)</f>
        <v>51.056338028169016</v>
      </c>
      <c r="AH18" s="8"/>
      <c r="AI18" s="50">
        <v>250</v>
      </c>
      <c r="AJ18" s="47">
        <f>IF(AND(Forside!$F$24="Liten",Forside!$F$22=250),V18,0)</f>
        <v>0</v>
      </c>
      <c r="AK18" s="47">
        <f>IF(AND(Forside!$F$24="Liten",Forside!$F$22=250),W18,0)</f>
        <v>0</v>
      </c>
      <c r="AL18" s="47">
        <f>IF(AND(Forside!$F$24="Liten",Forside!$F$22=250),X18,0)</f>
        <v>0</v>
      </c>
      <c r="AM18" s="47"/>
      <c r="AN18" s="47">
        <f>IF(AND(Forside!$F$24="Middels",Forside!$F$22=250),Z18,0)</f>
        <v>0</v>
      </c>
      <c r="AO18" s="47">
        <f>IF(AND(Forside!$F$24="Middels",Forside!$F$22=250),AA18,0)</f>
        <v>0</v>
      </c>
      <c r="AP18" s="47">
        <f>IF(AND(Forside!$F$24="Middels",Forside!$F$22=250),AB18,0)</f>
        <v>0</v>
      </c>
      <c r="AQ18" s="47"/>
      <c r="AR18" s="47">
        <f>IF(AND(Forside!$F$24="Stor",Forside!$F$22=250),AD18,0)</f>
        <v>47.23127035830619</v>
      </c>
      <c r="AS18" s="47">
        <f>IF(AND(Forside!$F$24="Stor",Forside!$F$22=250),AE18,0)</f>
        <v>51.056338028169016</v>
      </c>
      <c r="AT18" s="47">
        <f>IF(AND(Forside!$F$24="Stor",Forside!$F$22=250),AF18,0)</f>
        <v>51.056338028169016</v>
      </c>
      <c r="AV18" s="116"/>
      <c r="AW18" s="129">
        <v>250</v>
      </c>
      <c r="AX18" s="130">
        <f>IF(Forside!$F$20=18,AJ18,0)</f>
        <v>0</v>
      </c>
      <c r="AY18" s="130">
        <f>IF(Forside!$F$20=18,AK18,0)</f>
        <v>0</v>
      </c>
      <c r="AZ18" s="130">
        <f>IF(Forside!$F$20=18,AL18,0)</f>
        <v>0</v>
      </c>
      <c r="BA18" s="130"/>
      <c r="BB18" s="130">
        <f>IF(Forside!$F$20=18,AN18,0)</f>
        <v>0</v>
      </c>
      <c r="BC18" s="130">
        <f>IF(Forside!$F$20=18,AO18,0)</f>
        <v>0</v>
      </c>
      <c r="BD18" s="130">
        <f>IF(Forside!$F$20=18,AP18,0)</f>
        <v>0</v>
      </c>
      <c r="BE18" s="130"/>
      <c r="BF18" s="130">
        <f>IF(Forside!$F$20=18,AR18,0)</f>
        <v>0</v>
      </c>
      <c r="BG18" s="130">
        <f>IF(Forside!$F$20=18,AS18,0)</f>
        <v>0</v>
      </c>
      <c r="BH18" s="130">
        <f>IF(Forside!$F$20=18,AT18,0)</f>
        <v>0</v>
      </c>
      <c r="BJ18" s="82"/>
      <c r="BK18" s="95">
        <v>250</v>
      </c>
      <c r="BL18" s="96">
        <f t="shared" si="8"/>
        <v>0</v>
      </c>
      <c r="BM18" s="96">
        <f t="shared" si="0"/>
        <v>0</v>
      </c>
      <c r="BN18" s="96">
        <f t="shared" si="1"/>
        <v>0</v>
      </c>
      <c r="BO18" s="96"/>
      <c r="BP18" s="96">
        <f t="shared" si="2"/>
        <v>0</v>
      </c>
      <c r="BQ18" s="96">
        <f t="shared" si="3"/>
        <v>0</v>
      </c>
      <c r="BR18" s="96">
        <f t="shared" si="4"/>
        <v>0</v>
      </c>
      <c r="BS18" s="96"/>
      <c r="BT18" s="96">
        <f t="shared" si="5"/>
        <v>0</v>
      </c>
      <c r="BU18" s="96">
        <f t="shared" si="6"/>
        <v>0</v>
      </c>
      <c r="BV18" s="96">
        <f t="shared" si="7"/>
        <v>0</v>
      </c>
    </row>
    <row r="19" spans="3:74" ht="18" customHeight="1" thickBot="1">
      <c r="C19" s="27"/>
      <c r="D19" s="28" t="s">
        <v>22</v>
      </c>
      <c r="F19" s="19"/>
      <c r="G19" s="51">
        <v>400</v>
      </c>
      <c r="H19" s="38">
        <v>21</v>
      </c>
      <c r="I19" s="38">
        <v>20.2</v>
      </c>
      <c r="J19" s="38">
        <v>20.8</v>
      </c>
      <c r="K19" s="39"/>
      <c r="L19" s="40">
        <v>24</v>
      </c>
      <c r="M19" s="40">
        <v>22.8</v>
      </c>
      <c r="N19" s="40">
        <v>23.3</v>
      </c>
      <c r="O19" s="41"/>
      <c r="P19" s="38">
        <v>26.4</v>
      </c>
      <c r="Q19" s="38">
        <v>24.9</v>
      </c>
      <c r="R19" s="38">
        <v>25.2</v>
      </c>
      <c r="T19" s="19"/>
      <c r="U19" s="51">
        <v>400</v>
      </c>
      <c r="V19" s="47">
        <f>IF(Forside!$F$26="Middels",Forside!$F$18/H19,0)</f>
        <v>69.047619047619051</v>
      </c>
      <c r="W19" s="47">
        <f>IF(Forside!$F$26="Middels",Forside!$F$18/I19,0)</f>
        <v>71.78217821782178</v>
      </c>
      <c r="X19" s="47">
        <f>IF(Forside!$F$26="Middels",Forside!$F$18/J19,0)</f>
        <v>69.711538461538453</v>
      </c>
      <c r="Y19" s="47"/>
      <c r="Z19" s="47">
        <f>IF(Forside!$F$26="Middels",Forside!$F$18/L19,0)</f>
        <v>60.416666666666664</v>
      </c>
      <c r="AA19" s="47">
        <f>IF(Forside!$F$26="Middels",Forside!$F$18/M19,0)</f>
        <v>63.596491228070171</v>
      </c>
      <c r="AB19" s="47">
        <f>IF(Forside!$F$26="Middels",Forside!$F$18/N19,0)</f>
        <v>62.231759656652358</v>
      </c>
      <c r="AC19" s="47"/>
      <c r="AD19" s="47">
        <f>IF(Forside!$F$26="Middels",Forside!$F$18/P19,0)</f>
        <v>54.924242424242429</v>
      </c>
      <c r="AE19" s="47">
        <f>IF(Forside!$F$26="Middels",Forside!$F$18/Q19,0)</f>
        <v>58.232931726907637</v>
      </c>
      <c r="AF19" s="47">
        <f>IF(Forside!$F$26="Middels",Forside!$F$18/R19,0)</f>
        <v>57.539682539682538</v>
      </c>
      <c r="AH19" s="19"/>
      <c r="AI19" s="51">
        <v>400</v>
      </c>
      <c r="AJ19" s="47">
        <f>IF(AND(Forside!$F$24="Liten",Forside!$F$22=400),V19,0)</f>
        <v>0</v>
      </c>
      <c r="AK19" s="47">
        <f>IF(AND(Forside!$F$24="Liten",Forside!$F$22=400),W19,0)</f>
        <v>0</v>
      </c>
      <c r="AL19" s="47">
        <f>IF(AND(Forside!$F$24="Liten",Forside!$F$22=400),X19,0)</f>
        <v>0</v>
      </c>
      <c r="AM19" s="47"/>
      <c r="AN19" s="47">
        <f>IF(AND(Forside!$F$24="Middels",Forside!$F$22=400),Z19,0)</f>
        <v>0</v>
      </c>
      <c r="AO19" s="47">
        <f>IF(AND(Forside!$F$24="Middels",Forside!$F$22=400),AA19,0)</f>
        <v>0</v>
      </c>
      <c r="AP19" s="47">
        <f>IF(AND(Forside!$F$24="Middels",Forside!$F$22=400),AB19,0)</f>
        <v>0</v>
      </c>
      <c r="AQ19" s="47"/>
      <c r="AR19" s="47">
        <f>IF(AND(Forside!$F$24="Stor",Forside!$F$22=400),AD19,0)</f>
        <v>0</v>
      </c>
      <c r="AS19" s="47">
        <f>IF(AND(Forside!$F$24="Stor",Forside!$F$22=400),AE19,0)</f>
        <v>0</v>
      </c>
      <c r="AT19" s="47">
        <f>IF(AND(Forside!$F$24="Stor",Forside!$F$22=400),AF19,0)</f>
        <v>0</v>
      </c>
      <c r="AV19" s="133"/>
      <c r="AW19" s="132">
        <v>400</v>
      </c>
      <c r="AX19" s="130">
        <f>IF(Forside!$F$20=18,AJ19,0)</f>
        <v>0</v>
      </c>
      <c r="AY19" s="130">
        <f>IF(Forside!$F$20=18,AK19,0)</f>
        <v>0</v>
      </c>
      <c r="AZ19" s="130">
        <f>IF(Forside!$F$20=18,AL19,0)</f>
        <v>0</v>
      </c>
      <c r="BA19" s="130"/>
      <c r="BB19" s="130">
        <f>IF(Forside!$F$20=18,AN19,0)</f>
        <v>0</v>
      </c>
      <c r="BC19" s="130">
        <f>IF(Forside!$F$20=18,AO19,0)</f>
        <v>0</v>
      </c>
      <c r="BD19" s="130">
        <f>IF(Forside!$F$20=18,AP19,0)</f>
        <v>0</v>
      </c>
      <c r="BE19" s="130"/>
      <c r="BF19" s="130">
        <f>IF(Forside!$F$20=18,AR19,0)</f>
        <v>0</v>
      </c>
      <c r="BG19" s="130">
        <f>IF(Forside!$F$20=18,AS19,0)</f>
        <v>0</v>
      </c>
      <c r="BH19" s="130">
        <f>IF(Forside!$F$20=18,AT19,0)</f>
        <v>0</v>
      </c>
      <c r="BJ19" s="99"/>
      <c r="BK19" s="98">
        <v>400</v>
      </c>
      <c r="BL19" s="96">
        <f t="shared" si="8"/>
        <v>0</v>
      </c>
      <c r="BM19" s="96">
        <f t="shared" si="0"/>
        <v>0</v>
      </c>
      <c r="BN19" s="96">
        <f t="shared" si="1"/>
        <v>0</v>
      </c>
      <c r="BO19" s="96"/>
      <c r="BP19" s="96">
        <f t="shared" si="2"/>
        <v>0</v>
      </c>
      <c r="BQ19" s="96">
        <f t="shared" si="3"/>
        <v>0</v>
      </c>
      <c r="BR19" s="96">
        <f t="shared" si="4"/>
        <v>0</v>
      </c>
      <c r="BS19" s="96"/>
      <c r="BT19" s="96">
        <f t="shared" si="5"/>
        <v>0</v>
      </c>
      <c r="BU19" s="96">
        <f t="shared" si="6"/>
        <v>0</v>
      </c>
      <c r="BV19" s="96">
        <f t="shared" si="7"/>
        <v>0</v>
      </c>
    </row>
    <row r="20" spans="3:74" ht="18" customHeight="1" thickBot="1">
      <c r="F20" s="2" t="s">
        <v>3</v>
      </c>
      <c r="G20" s="50">
        <v>50</v>
      </c>
      <c r="H20" s="32">
        <v>39.200000000000003</v>
      </c>
      <c r="I20" s="32">
        <v>35.299999999999997</v>
      </c>
      <c r="J20" s="32">
        <v>34.1</v>
      </c>
      <c r="K20" s="33"/>
      <c r="L20" s="34">
        <v>41.1</v>
      </c>
      <c r="M20" s="34">
        <v>36.799999999999997</v>
      </c>
      <c r="N20" s="34">
        <v>35.5</v>
      </c>
      <c r="O20" s="35"/>
      <c r="P20" s="32">
        <v>42.5</v>
      </c>
      <c r="Q20" s="32">
        <v>38</v>
      </c>
      <c r="R20" s="32">
        <v>36.6</v>
      </c>
      <c r="T20" s="73" t="s">
        <v>3</v>
      </c>
      <c r="U20" s="50">
        <v>50</v>
      </c>
      <c r="V20" s="47">
        <f>IF(Forside!$F$26="Middels",Forside!$F$18/H20,0)</f>
        <v>36.989795918367342</v>
      </c>
      <c r="W20" s="47">
        <f>IF(Forside!$F$26="Middels",Forside!$F$18/I20,0)</f>
        <v>41.07648725212465</v>
      </c>
      <c r="X20" s="47">
        <f>IF(Forside!$F$26="Middels",Forside!$F$18/J20,0)</f>
        <v>42.521994134897362</v>
      </c>
      <c r="Y20" s="47"/>
      <c r="Z20" s="47">
        <f>IF(Forside!$F$26="Middels",Forside!$F$18/L20,0)</f>
        <v>35.27980535279805</v>
      </c>
      <c r="AA20" s="47">
        <f>IF(Forside!$F$26="Middels",Forside!$F$18/M20,0)</f>
        <v>39.402173913043484</v>
      </c>
      <c r="AB20" s="47">
        <f>IF(Forside!$F$26="Middels",Forside!$F$18/N20,0)</f>
        <v>40.845070422535208</v>
      </c>
      <c r="AC20" s="47"/>
      <c r="AD20" s="47">
        <f>IF(Forside!$F$26="Middels",Forside!$F$18/P20,0)</f>
        <v>34.117647058823529</v>
      </c>
      <c r="AE20" s="47">
        <f>IF(Forside!$F$26="Middels",Forside!$F$18/Q20,0)</f>
        <v>38.157894736842103</v>
      </c>
      <c r="AF20" s="47">
        <f>IF(Forside!$F$26="Middels",Forside!$F$18/R20,0)</f>
        <v>39.617486338797811</v>
      </c>
      <c r="AH20" s="73" t="s">
        <v>3</v>
      </c>
      <c r="AI20" s="50">
        <v>50</v>
      </c>
      <c r="AJ20" s="47">
        <f>IF(AND(Forside!$F$24="Liten",Forside!$F$22=50),V20,0)</f>
        <v>0</v>
      </c>
      <c r="AK20" s="47">
        <f>IF(AND(Forside!$F$24="Liten",Forside!$F$22=50),W20,0)</f>
        <v>0</v>
      </c>
      <c r="AL20" s="47">
        <f>IF(AND(Forside!$F$24="Liten",Forside!$F$22=50),X20,0)</f>
        <v>0</v>
      </c>
      <c r="AM20" s="47"/>
      <c r="AN20" s="47">
        <f>IF(AND(Forside!$F$24="Middels",Forside!$F$22=50),Z20,0)</f>
        <v>0</v>
      </c>
      <c r="AO20" s="47">
        <f>IF(AND(Forside!$F$24="Middels",Forside!$F$22=50),AA20,0)</f>
        <v>0</v>
      </c>
      <c r="AP20" s="47">
        <f>IF(AND(Forside!$F$24="Middels",Forside!$F$22=50),AB20,0)</f>
        <v>0</v>
      </c>
      <c r="AQ20" s="47"/>
      <c r="AR20" s="47">
        <f>IF(AND(Forside!$F$24="Stor",Forside!$F$22=50),AD20,0)</f>
        <v>0</v>
      </c>
      <c r="AS20" s="47">
        <f>IF(AND(Forside!$F$24="Stor",Forside!$F$22=50),AE20,0)</f>
        <v>0</v>
      </c>
      <c r="AT20" s="47">
        <f>IF(AND(Forside!$F$24="Stor",Forside!$F$22=50),AF20,0)</f>
        <v>0</v>
      </c>
      <c r="AV20" s="128" t="s">
        <v>3</v>
      </c>
      <c r="AW20" s="129">
        <v>50</v>
      </c>
      <c r="AX20" s="130">
        <f>IF(Forside!$F$20=22,AJ20,0)</f>
        <v>0</v>
      </c>
      <c r="AY20" s="130">
        <f>IF(Forside!$F$20=22,AK20,0)</f>
        <v>0</v>
      </c>
      <c r="AZ20" s="130">
        <f>IF(Forside!$F$20=22,AL20,0)</f>
        <v>0</v>
      </c>
      <c r="BA20" s="130"/>
      <c r="BB20" s="130">
        <f>IF(Forside!$F$20=22,AN20,0)</f>
        <v>0</v>
      </c>
      <c r="BC20" s="130">
        <f>IF(Forside!$F$20=22,AO20,0)</f>
        <v>0</v>
      </c>
      <c r="BD20" s="130">
        <f>IF(Forside!$F$20=22,AP20,0)</f>
        <v>0</v>
      </c>
      <c r="BE20" s="130"/>
      <c r="BF20" s="130">
        <f>IF(Forside!$F$20=22,AR20,0)</f>
        <v>0</v>
      </c>
      <c r="BG20" s="130">
        <f>IF(Forside!$F$20=22,AS20,0)</f>
        <v>0</v>
      </c>
      <c r="BH20" s="130">
        <f>IF(Forside!$F$20=22,AT20,0)</f>
        <v>0</v>
      </c>
      <c r="BJ20" s="94" t="s">
        <v>3</v>
      </c>
      <c r="BK20" s="95">
        <v>50</v>
      </c>
      <c r="BL20" s="96">
        <f t="shared" si="8"/>
        <v>0</v>
      </c>
      <c r="BM20" s="96">
        <f t="shared" si="0"/>
        <v>0</v>
      </c>
      <c r="BN20" s="96">
        <f t="shared" si="1"/>
        <v>0</v>
      </c>
      <c r="BO20" s="96"/>
      <c r="BP20" s="96">
        <f t="shared" si="2"/>
        <v>0</v>
      </c>
      <c r="BQ20" s="96">
        <f t="shared" si="3"/>
        <v>0</v>
      </c>
      <c r="BR20" s="96">
        <f t="shared" si="4"/>
        <v>0</v>
      </c>
      <c r="BS20" s="96"/>
      <c r="BT20" s="96">
        <f t="shared" si="5"/>
        <v>0</v>
      </c>
      <c r="BU20" s="96">
        <f t="shared" si="6"/>
        <v>0</v>
      </c>
      <c r="BV20" s="96">
        <f t="shared" si="7"/>
        <v>0</v>
      </c>
    </row>
    <row r="21" spans="3:74" ht="18" customHeight="1" thickBot="1">
      <c r="C21" s="65" t="s">
        <v>23</v>
      </c>
      <c r="D21" s="29">
        <v>50</v>
      </c>
      <c r="F21" s="8"/>
      <c r="G21" s="50">
        <v>100</v>
      </c>
      <c r="H21" s="32">
        <v>34.9</v>
      </c>
      <c r="I21" s="32">
        <v>31.8</v>
      </c>
      <c r="J21" s="32">
        <v>31.2</v>
      </c>
      <c r="K21" s="33"/>
      <c r="L21" s="34">
        <v>37.200000000000003</v>
      </c>
      <c r="M21" s="34">
        <v>33.799999999999997</v>
      </c>
      <c r="N21" s="34">
        <v>33</v>
      </c>
      <c r="O21" s="35"/>
      <c r="P21" s="32">
        <v>39</v>
      </c>
      <c r="Q21" s="32">
        <v>35.4</v>
      </c>
      <c r="R21" s="32">
        <v>34.4</v>
      </c>
      <c r="T21" s="8"/>
      <c r="U21" s="50">
        <v>100</v>
      </c>
      <c r="V21" s="47">
        <f>IF(Forside!$F$26="Middels",Forside!$F$18/H21,0)</f>
        <v>41.54727793696275</v>
      </c>
      <c r="W21" s="47">
        <f>IF(Forside!$F$26="Middels",Forside!$F$18/I21,0)</f>
        <v>45.59748427672956</v>
      </c>
      <c r="X21" s="47">
        <f>IF(Forside!$F$26="Middels",Forside!$F$18/J21,0)</f>
        <v>46.474358974358978</v>
      </c>
      <c r="Y21" s="47"/>
      <c r="Z21" s="47">
        <f>IF(Forside!$F$26="Middels",Forside!$F$18/L21,0)</f>
        <v>38.978494623655912</v>
      </c>
      <c r="AA21" s="47">
        <f>IF(Forside!$F$26="Middels",Forside!$F$18/M21,0)</f>
        <v>42.899408284023671</v>
      </c>
      <c r="AB21" s="47">
        <f>IF(Forside!$F$26="Middels",Forside!$F$18/N21,0)</f>
        <v>43.939393939393938</v>
      </c>
      <c r="AC21" s="47"/>
      <c r="AD21" s="47">
        <f>IF(Forside!$F$26="Middels",Forside!$F$18/P21,0)</f>
        <v>37.179487179487182</v>
      </c>
      <c r="AE21" s="47">
        <f>IF(Forside!$F$26="Middels",Forside!$F$18/Q21,0)</f>
        <v>40.960451977401135</v>
      </c>
      <c r="AF21" s="47">
        <f>IF(Forside!$F$26="Middels",Forside!$F$18/R21,0)</f>
        <v>42.151162790697676</v>
      </c>
      <c r="AH21" s="8"/>
      <c r="AI21" s="50">
        <v>100</v>
      </c>
      <c r="AJ21" s="47">
        <f>IF(AND(Forside!$F$24="Liten",Forside!$F$22=100),V21,0)</f>
        <v>0</v>
      </c>
      <c r="AK21" s="47">
        <f>IF(AND(Forside!$F$24="Liten",Forside!$F$22=100),W21,0)</f>
        <v>0</v>
      </c>
      <c r="AL21" s="47">
        <f>IF(AND(Forside!$F$24="Liten",Forside!$F$22=100),X21,0)</f>
        <v>0</v>
      </c>
      <c r="AM21" s="47"/>
      <c r="AN21" s="47">
        <f>IF(AND(Forside!$F$24="Middels",Forside!$F$22=100),Z21,0)</f>
        <v>0</v>
      </c>
      <c r="AO21" s="47">
        <f>IF(AND(Forside!$F$24="Middels",Forside!$F$22=100),AA21,0)</f>
        <v>0</v>
      </c>
      <c r="AP21" s="47">
        <f>IF(AND(Forside!$F$24="Middels",Forside!$F$22=100),AB21,0)</f>
        <v>0</v>
      </c>
      <c r="AQ21" s="47"/>
      <c r="AR21" s="47">
        <f>IF(AND(Forside!$F$24="Stor",Forside!$F$22=100),AD21,0)</f>
        <v>0</v>
      </c>
      <c r="AS21" s="47">
        <f>IF(AND(Forside!$F$24="Stor",Forside!$F$22=100),AE21,0)</f>
        <v>0</v>
      </c>
      <c r="AT21" s="47">
        <f>IF(AND(Forside!$F$24="Stor",Forside!$F$22=100),AF21,0)</f>
        <v>0</v>
      </c>
      <c r="AV21" s="116"/>
      <c r="AW21" s="129">
        <v>100</v>
      </c>
      <c r="AX21" s="130">
        <f>IF(Forside!$F$20=22,AJ21,0)</f>
        <v>0</v>
      </c>
      <c r="AY21" s="130">
        <f>IF(Forside!$F$20=22,AK21,0)</f>
        <v>0</v>
      </c>
      <c r="AZ21" s="130">
        <f>IF(Forside!$F$20=22,AL21,0)</f>
        <v>0</v>
      </c>
      <c r="BA21" s="130"/>
      <c r="BB21" s="130">
        <f>IF(Forside!$F$20=22,AN21,0)</f>
        <v>0</v>
      </c>
      <c r="BC21" s="130">
        <f>IF(Forside!$F$20=22,AO21,0)</f>
        <v>0</v>
      </c>
      <c r="BD21" s="130">
        <f>IF(Forside!$F$20=22,AP21,0)</f>
        <v>0</v>
      </c>
      <c r="BE21" s="130"/>
      <c r="BF21" s="130">
        <f>IF(Forside!$F$20=22,AR21,0)</f>
        <v>0</v>
      </c>
      <c r="BG21" s="130">
        <f>IF(Forside!$F$20=22,AS21,0)</f>
        <v>0</v>
      </c>
      <c r="BH21" s="130">
        <f>IF(Forside!$F$20=22,AT21,0)</f>
        <v>0</v>
      </c>
      <c r="BJ21" s="82"/>
      <c r="BK21" s="95">
        <v>100</v>
      </c>
      <c r="BL21" s="96">
        <f t="shared" si="8"/>
        <v>0</v>
      </c>
      <c r="BM21" s="96">
        <f t="shared" si="0"/>
        <v>0</v>
      </c>
      <c r="BN21" s="96">
        <f t="shared" si="1"/>
        <v>0</v>
      </c>
      <c r="BO21" s="96"/>
      <c r="BP21" s="96">
        <f t="shared" si="2"/>
        <v>0</v>
      </c>
      <c r="BQ21" s="96">
        <f t="shared" si="3"/>
        <v>0</v>
      </c>
      <c r="BR21" s="96">
        <f t="shared" si="4"/>
        <v>0</v>
      </c>
      <c r="BS21" s="96"/>
      <c r="BT21" s="96">
        <f t="shared" si="5"/>
        <v>0</v>
      </c>
      <c r="BU21" s="96">
        <f t="shared" si="6"/>
        <v>0</v>
      </c>
      <c r="BV21" s="96">
        <f t="shared" si="7"/>
        <v>0</v>
      </c>
    </row>
    <row r="22" spans="3:74" ht="18" customHeight="1" thickBot="1">
      <c r="C22" s="25"/>
      <c r="D22" s="30">
        <v>100</v>
      </c>
      <c r="F22" s="8"/>
      <c r="G22" s="50">
        <v>250</v>
      </c>
      <c r="H22" s="32">
        <v>26.5</v>
      </c>
      <c r="I22" s="32">
        <v>25</v>
      </c>
      <c r="J22" s="32">
        <v>25.3</v>
      </c>
      <c r="K22" s="33"/>
      <c r="L22" s="34">
        <v>29.5</v>
      </c>
      <c r="M22" s="34">
        <v>27.6</v>
      </c>
      <c r="N22" s="34">
        <v>27.7</v>
      </c>
      <c r="O22" s="35"/>
      <c r="P22" s="32">
        <v>31.9</v>
      </c>
      <c r="Q22" s="32">
        <v>29.6</v>
      </c>
      <c r="R22" s="32">
        <v>29.5</v>
      </c>
      <c r="T22" s="8"/>
      <c r="U22" s="50">
        <v>250</v>
      </c>
      <c r="V22" s="47">
        <f>IF(Forside!$F$26="Middels",Forside!$F$18/H22,0)</f>
        <v>54.716981132075475</v>
      </c>
      <c r="W22" s="47">
        <f>IF(Forside!$F$26="Middels",Forside!$F$18/I22,0)</f>
        <v>58</v>
      </c>
      <c r="X22" s="47">
        <f>IF(Forside!$F$26="Middels",Forside!$F$18/J22,0)</f>
        <v>57.312252964426875</v>
      </c>
      <c r="Y22" s="47"/>
      <c r="Z22" s="47">
        <f>IF(Forside!$F$26="Middels",Forside!$F$18/L22,0)</f>
        <v>49.152542372881356</v>
      </c>
      <c r="AA22" s="47">
        <f>IF(Forside!$F$26="Middels",Forside!$F$18/M22,0)</f>
        <v>52.536231884057969</v>
      </c>
      <c r="AB22" s="47">
        <f>IF(Forside!$F$26="Middels",Forside!$F$18/N22,0)</f>
        <v>52.346570397111911</v>
      </c>
      <c r="AC22" s="47"/>
      <c r="AD22" s="47">
        <f>IF(Forside!$F$26="Middels",Forside!$F$18/P22,0)</f>
        <v>45.454545454545453</v>
      </c>
      <c r="AE22" s="47">
        <f>IF(Forside!$F$26="Middels",Forside!$F$18/Q22,0)</f>
        <v>48.986486486486484</v>
      </c>
      <c r="AF22" s="47">
        <f>IF(Forside!$F$26="Middels",Forside!$F$18/R22,0)</f>
        <v>49.152542372881356</v>
      </c>
      <c r="AH22" s="8"/>
      <c r="AI22" s="50">
        <v>250</v>
      </c>
      <c r="AJ22" s="47">
        <f>IF(AND(Forside!$F$24="Liten",Forside!$F$22=250),V22,0)</f>
        <v>0</v>
      </c>
      <c r="AK22" s="47">
        <f>IF(AND(Forside!$F$24="Liten",Forside!$F$22=250),W22,0)</f>
        <v>0</v>
      </c>
      <c r="AL22" s="47">
        <f>IF(AND(Forside!$F$24="Liten",Forside!$F$22=250),X22,0)</f>
        <v>0</v>
      </c>
      <c r="AM22" s="47"/>
      <c r="AN22" s="47">
        <f>IF(AND(Forside!$F$24="Middels",Forside!$F$22=250),Z22,0)</f>
        <v>0</v>
      </c>
      <c r="AO22" s="47">
        <f>IF(AND(Forside!$F$24="Middels",Forside!$F$22=250),AA22,0)</f>
        <v>0</v>
      </c>
      <c r="AP22" s="47">
        <f>IF(AND(Forside!$F$24="Middels",Forside!$F$22=250),AB22,0)</f>
        <v>0</v>
      </c>
      <c r="AQ22" s="47"/>
      <c r="AR22" s="47">
        <f>IF(AND(Forside!$F$24="Stor",Forside!$F$22=250),AD22,0)</f>
        <v>45.454545454545453</v>
      </c>
      <c r="AS22" s="47">
        <f>IF(AND(Forside!$F$24="Stor",Forside!$F$22=250),AE22,0)</f>
        <v>48.986486486486484</v>
      </c>
      <c r="AT22" s="47">
        <f>IF(AND(Forside!$F$24="Stor",Forside!$F$22=250),AF22,0)</f>
        <v>49.152542372881356</v>
      </c>
      <c r="AV22" s="116"/>
      <c r="AW22" s="129">
        <v>250</v>
      </c>
      <c r="AX22" s="130">
        <f>IF(Forside!$F$20=22,AJ22,0)</f>
        <v>0</v>
      </c>
      <c r="AY22" s="130">
        <f>IF(Forside!$F$20=22,AK22,0)</f>
        <v>0</v>
      </c>
      <c r="AZ22" s="130">
        <f>IF(Forside!$F$20=22,AL22,0)</f>
        <v>0</v>
      </c>
      <c r="BA22" s="130"/>
      <c r="BB22" s="130">
        <f>IF(Forside!$F$20=22,AN22,0)</f>
        <v>0</v>
      </c>
      <c r="BC22" s="130">
        <f>IF(Forside!$F$20=22,AO22,0)</f>
        <v>0</v>
      </c>
      <c r="BD22" s="130">
        <f>IF(Forside!$F$20=22,AP22,0)</f>
        <v>0</v>
      </c>
      <c r="BE22" s="130"/>
      <c r="BF22" s="130">
        <f>IF(Forside!$F$20=22,AR22,0)</f>
        <v>45.454545454545453</v>
      </c>
      <c r="BG22" s="130">
        <f>IF(Forside!$F$20=22,AS22,0)</f>
        <v>48.986486486486484</v>
      </c>
      <c r="BH22" s="130">
        <f>IF(Forside!$F$20=22,AT22,0)</f>
        <v>49.152542372881356</v>
      </c>
      <c r="BJ22" s="82"/>
      <c r="BK22" s="95">
        <v>250</v>
      </c>
      <c r="BL22" s="96">
        <f t="shared" si="8"/>
        <v>0</v>
      </c>
      <c r="BM22" s="96">
        <f t="shared" si="0"/>
        <v>0</v>
      </c>
      <c r="BN22" s="96">
        <f t="shared" si="1"/>
        <v>0</v>
      </c>
      <c r="BO22" s="96"/>
      <c r="BP22" s="96">
        <f t="shared" si="2"/>
        <v>0</v>
      </c>
      <c r="BQ22" s="96">
        <f t="shared" si="3"/>
        <v>0</v>
      </c>
      <c r="BR22" s="96">
        <f t="shared" si="4"/>
        <v>0</v>
      </c>
      <c r="BS22" s="96"/>
      <c r="BT22" s="96">
        <f t="shared" si="5"/>
        <v>31.9</v>
      </c>
      <c r="BU22" s="96">
        <f t="shared" si="6"/>
        <v>29.6</v>
      </c>
      <c r="BV22" s="96">
        <f t="shared" si="7"/>
        <v>29.5</v>
      </c>
    </row>
    <row r="23" spans="3:74" ht="18" customHeight="1" thickBot="1">
      <c r="C23" s="25"/>
      <c r="D23" s="30">
        <v>250</v>
      </c>
      <c r="F23" s="19"/>
      <c r="G23" s="51">
        <v>400</v>
      </c>
      <c r="H23" s="38">
        <v>21.6</v>
      </c>
      <c r="I23" s="38">
        <v>20.8</v>
      </c>
      <c r="J23" s="38">
        <v>21.5</v>
      </c>
      <c r="K23" s="39"/>
      <c r="L23" s="40">
        <v>24.6</v>
      </c>
      <c r="M23" s="40">
        <v>23.5</v>
      </c>
      <c r="N23" s="40">
        <v>24</v>
      </c>
      <c r="O23" s="41"/>
      <c r="P23" s="38">
        <v>27.2</v>
      </c>
      <c r="Q23" s="38">
        <v>25.7</v>
      </c>
      <c r="R23" s="38">
        <v>26</v>
      </c>
      <c r="T23" s="19"/>
      <c r="U23" s="51">
        <v>400</v>
      </c>
      <c r="V23" s="47">
        <f>IF(Forside!$F$26="Middels",Forside!$F$18/H23,0)</f>
        <v>67.129629629629619</v>
      </c>
      <c r="W23" s="47">
        <f>IF(Forside!$F$26="Middels",Forside!$F$18/I23,0)</f>
        <v>69.711538461538453</v>
      </c>
      <c r="X23" s="47">
        <f>IF(Forside!$F$26="Middels",Forside!$F$18/J23,0)</f>
        <v>67.441860465116278</v>
      </c>
      <c r="Y23" s="47"/>
      <c r="Z23" s="47">
        <f>IF(Forside!$F$26="Middels",Forside!$F$18/L23,0)</f>
        <v>58.943089430894304</v>
      </c>
      <c r="AA23" s="47">
        <f>IF(Forside!$F$26="Middels",Forside!$F$18/M23,0)</f>
        <v>61.702127659574465</v>
      </c>
      <c r="AB23" s="47">
        <f>IF(Forside!$F$26="Middels",Forside!$F$18/N23,0)</f>
        <v>60.416666666666664</v>
      </c>
      <c r="AC23" s="47"/>
      <c r="AD23" s="47">
        <f>IF(Forside!$F$26="Middels",Forside!$F$18/P23,0)</f>
        <v>53.308823529411768</v>
      </c>
      <c r="AE23" s="47">
        <f>IF(Forside!$F$26="Middels",Forside!$F$18/Q23,0)</f>
        <v>56.420233463035018</v>
      </c>
      <c r="AF23" s="47">
        <f>IF(Forside!$F$26="Middels",Forside!$F$18/R23,0)</f>
        <v>55.769230769230766</v>
      </c>
      <c r="AH23" s="19"/>
      <c r="AI23" s="51">
        <v>400</v>
      </c>
      <c r="AJ23" s="47">
        <f>IF(AND(Forside!$F$24="Liten",Forside!$F$22=400),V23,0)</f>
        <v>0</v>
      </c>
      <c r="AK23" s="47">
        <f>IF(AND(Forside!$F$24="Liten",Forside!$F$22=400),W23,0)</f>
        <v>0</v>
      </c>
      <c r="AL23" s="47">
        <f>IF(AND(Forside!$F$24="Liten",Forside!$F$22=400),X23,0)</f>
        <v>0</v>
      </c>
      <c r="AM23" s="47"/>
      <c r="AN23" s="47">
        <f>IF(AND(Forside!$F$24="Middels",Forside!$F$22=400),Z23,0)</f>
        <v>0</v>
      </c>
      <c r="AO23" s="47">
        <f>IF(AND(Forside!$F$24="Middels",Forside!$F$22=400),AA23,0)</f>
        <v>0</v>
      </c>
      <c r="AP23" s="47">
        <f>IF(AND(Forside!$F$24="Middels",Forside!$F$22=400),AB23,0)</f>
        <v>0</v>
      </c>
      <c r="AQ23" s="47"/>
      <c r="AR23" s="47">
        <f>IF(AND(Forside!$F$24="Stor",Forside!$F$22=400),AD23,0)</f>
        <v>0</v>
      </c>
      <c r="AS23" s="47">
        <f>IF(AND(Forside!$F$24="Stor",Forside!$F$22=400),AE23,0)</f>
        <v>0</v>
      </c>
      <c r="AT23" s="47">
        <f>IF(AND(Forside!$F$24="Stor",Forside!$F$22=400),AF23,0)</f>
        <v>0</v>
      </c>
      <c r="AV23" s="133"/>
      <c r="AW23" s="132">
        <v>400</v>
      </c>
      <c r="AX23" s="130">
        <f>IF(Forside!$F$20=22,AJ23,0)</f>
        <v>0</v>
      </c>
      <c r="AY23" s="130">
        <f>IF(Forside!$F$20=22,AK23,0)</f>
        <v>0</v>
      </c>
      <c r="AZ23" s="130">
        <f>IF(Forside!$F$20=22,AL23,0)</f>
        <v>0</v>
      </c>
      <c r="BA23" s="130"/>
      <c r="BB23" s="130">
        <f>IF(Forside!$F$20=22,AN23,0)</f>
        <v>0</v>
      </c>
      <c r="BC23" s="130">
        <f>IF(Forside!$F$20=22,AO23,0)</f>
        <v>0</v>
      </c>
      <c r="BD23" s="130">
        <f>IF(Forside!$F$20=22,AP23,0)</f>
        <v>0</v>
      </c>
      <c r="BE23" s="130"/>
      <c r="BF23" s="130">
        <f>IF(Forside!$F$20=22,AR23,0)</f>
        <v>0</v>
      </c>
      <c r="BG23" s="130">
        <f>IF(Forside!$F$20=22,AS23,0)</f>
        <v>0</v>
      </c>
      <c r="BH23" s="130">
        <f>IF(Forside!$F$20=22,AT23,0)</f>
        <v>0</v>
      </c>
      <c r="BJ23" s="99"/>
      <c r="BK23" s="98">
        <v>400</v>
      </c>
      <c r="BL23" s="96">
        <f t="shared" si="8"/>
        <v>0</v>
      </c>
      <c r="BM23" s="96">
        <f t="shared" si="0"/>
        <v>0</v>
      </c>
      <c r="BN23" s="96">
        <f t="shared" si="1"/>
        <v>0</v>
      </c>
      <c r="BO23" s="96"/>
      <c r="BP23" s="96">
        <f t="shared" si="2"/>
        <v>0</v>
      </c>
      <c r="BQ23" s="96">
        <f t="shared" si="3"/>
        <v>0</v>
      </c>
      <c r="BR23" s="96">
        <f t="shared" si="4"/>
        <v>0</v>
      </c>
      <c r="BS23" s="96"/>
      <c r="BT23" s="96">
        <f t="shared" si="5"/>
        <v>0</v>
      </c>
      <c r="BU23" s="96">
        <f t="shared" si="6"/>
        <v>0</v>
      </c>
      <c r="BV23" s="96">
        <f t="shared" si="7"/>
        <v>0</v>
      </c>
    </row>
    <row r="24" spans="3:74" ht="18" customHeight="1" thickBot="1">
      <c r="C24" s="27"/>
      <c r="D24" s="31">
        <v>400</v>
      </c>
      <c r="F24" s="2" t="s">
        <v>4</v>
      </c>
      <c r="G24" s="50">
        <v>50</v>
      </c>
      <c r="H24" s="32">
        <v>42.2</v>
      </c>
      <c r="I24" s="32">
        <v>38.6</v>
      </c>
      <c r="J24" s="32">
        <v>37.1</v>
      </c>
      <c r="K24" s="33"/>
      <c r="L24" s="34">
        <v>44.2</v>
      </c>
      <c r="M24" s="34">
        <v>40.200000000000003</v>
      </c>
      <c r="N24" s="34">
        <v>38.5</v>
      </c>
      <c r="O24" s="35"/>
      <c r="P24" s="32">
        <v>45.6</v>
      </c>
      <c r="Q24" s="32">
        <v>41.4</v>
      </c>
      <c r="R24" s="32">
        <v>39.5</v>
      </c>
      <c r="T24" s="73" t="s">
        <v>4</v>
      </c>
      <c r="U24" s="50">
        <v>50</v>
      </c>
      <c r="V24" s="47">
        <f>IF(Forside!$F$26="Middels",Forside!$F$18/H24,0)</f>
        <v>34.360189573459714</v>
      </c>
      <c r="W24" s="47">
        <f>IF(Forside!$F$26="Middels",Forside!$F$18/I24,0)</f>
        <v>37.564766839378237</v>
      </c>
      <c r="X24" s="47">
        <f>IF(Forside!$F$26="Middels",Forside!$F$18/J24,0)</f>
        <v>39.083557951482476</v>
      </c>
      <c r="Y24" s="47"/>
      <c r="Z24" s="47">
        <f>IF(Forside!$F$26="Middels",Forside!$F$18/L24,0)</f>
        <v>32.805429864253391</v>
      </c>
      <c r="AA24" s="47">
        <f>IF(Forside!$F$26="Middels",Forside!$F$18/M24,0)</f>
        <v>36.069651741293526</v>
      </c>
      <c r="AB24" s="47">
        <f>IF(Forside!$F$26="Middels",Forside!$F$18/N24,0)</f>
        <v>37.662337662337663</v>
      </c>
      <c r="AC24" s="47"/>
      <c r="AD24" s="47">
        <f>IF(Forside!$F$26="Middels",Forside!$F$18/P24,0)</f>
        <v>31.798245614035086</v>
      </c>
      <c r="AE24" s="47">
        <f>IF(Forside!$F$26="Middels",Forside!$F$18/Q24,0)</f>
        <v>35.024154589371982</v>
      </c>
      <c r="AF24" s="47">
        <f>IF(Forside!$F$26="Middels",Forside!$F$18/R24,0)</f>
        <v>36.708860759493668</v>
      </c>
      <c r="AH24" s="73" t="s">
        <v>4</v>
      </c>
      <c r="AI24" s="50">
        <v>50</v>
      </c>
      <c r="AJ24" s="47">
        <f>IF(AND(Forside!$F$24="Liten",Forside!$F$22=50),V24,0)</f>
        <v>0</v>
      </c>
      <c r="AK24" s="47">
        <f>IF(AND(Forside!$F$24="Liten",Forside!$F$22=50),W24,0)</f>
        <v>0</v>
      </c>
      <c r="AL24" s="47">
        <f>IF(AND(Forside!$F$24="Liten",Forside!$F$22=50),X24,0)</f>
        <v>0</v>
      </c>
      <c r="AM24" s="47"/>
      <c r="AN24" s="47">
        <f>IF(AND(Forside!$F$24="Middels",Forside!$F$22=50),Z24,0)</f>
        <v>0</v>
      </c>
      <c r="AO24" s="47">
        <f>IF(AND(Forside!$F$24="Middels",Forside!$F$22=50),AA24,0)</f>
        <v>0</v>
      </c>
      <c r="AP24" s="47">
        <f>IF(AND(Forside!$F$24="Middels",Forside!$F$22=50),AB24,0)</f>
        <v>0</v>
      </c>
      <c r="AQ24" s="47"/>
      <c r="AR24" s="47">
        <f>IF(AND(Forside!$F$24="Stor",Forside!$F$22=50),AD24,0)</f>
        <v>0</v>
      </c>
      <c r="AS24" s="47">
        <f>IF(AND(Forside!$F$24="Stor",Forside!$F$22=50),AE24,0)</f>
        <v>0</v>
      </c>
      <c r="AT24" s="47">
        <f>IF(AND(Forside!$F$24="Stor",Forside!$F$22=50),AF24,0)</f>
        <v>0</v>
      </c>
      <c r="AV24" s="128" t="s">
        <v>4</v>
      </c>
      <c r="AW24" s="129">
        <v>50</v>
      </c>
      <c r="AX24" s="130">
        <f>IF(Forside!$F$20=29,AJ24,0)</f>
        <v>0</v>
      </c>
      <c r="AY24" s="130">
        <f>IF(Forside!$F$20=29,AK24,0)</f>
        <v>0</v>
      </c>
      <c r="AZ24" s="130">
        <f>IF(Forside!$F$20=29,AL24,0)</f>
        <v>0</v>
      </c>
      <c r="BA24" s="130"/>
      <c r="BB24" s="130">
        <f>IF(Forside!$F$20=29,AN24,0)</f>
        <v>0</v>
      </c>
      <c r="BC24" s="130">
        <f>IF(Forside!$F$20=29,AO24,0)</f>
        <v>0</v>
      </c>
      <c r="BD24" s="130">
        <f>IF(Forside!$F$20=29,AP24,0)</f>
        <v>0</v>
      </c>
      <c r="BE24" s="130"/>
      <c r="BF24" s="130">
        <f>IF(Forside!$F$20=29,AR24,0)</f>
        <v>0</v>
      </c>
      <c r="BG24" s="130">
        <f>IF(Forside!$F$20=29,AS24,0)</f>
        <v>0</v>
      </c>
      <c r="BH24" s="130">
        <f>IF(Forside!$F$20=29,AT24,0)</f>
        <v>0</v>
      </c>
      <c r="BJ24" s="94" t="s">
        <v>4</v>
      </c>
      <c r="BK24" s="95">
        <v>50</v>
      </c>
      <c r="BL24" s="96">
        <f t="shared" si="8"/>
        <v>0</v>
      </c>
      <c r="BM24" s="96">
        <f t="shared" si="0"/>
        <v>0</v>
      </c>
      <c r="BN24" s="96">
        <f t="shared" si="1"/>
        <v>0</v>
      </c>
      <c r="BO24" s="96"/>
      <c r="BP24" s="96">
        <f t="shared" si="2"/>
        <v>0</v>
      </c>
      <c r="BQ24" s="96">
        <f t="shared" si="3"/>
        <v>0</v>
      </c>
      <c r="BR24" s="96">
        <f t="shared" si="4"/>
        <v>0</v>
      </c>
      <c r="BS24" s="96"/>
      <c r="BT24" s="96">
        <f t="shared" si="5"/>
        <v>0</v>
      </c>
      <c r="BU24" s="96">
        <f t="shared" si="6"/>
        <v>0</v>
      </c>
      <c r="BV24" s="96">
        <f t="shared" si="7"/>
        <v>0</v>
      </c>
    </row>
    <row r="25" spans="3:74" ht="18" customHeight="1" thickBot="1">
      <c r="F25" s="8"/>
      <c r="G25" s="50">
        <v>100</v>
      </c>
      <c r="H25" s="32">
        <v>37.4</v>
      </c>
      <c r="I25" s="32">
        <v>34.6</v>
      </c>
      <c r="J25" s="32">
        <v>33.799999999999997</v>
      </c>
      <c r="K25" s="33"/>
      <c r="L25" s="34">
        <v>40</v>
      </c>
      <c r="M25" s="34">
        <v>36.799999999999997</v>
      </c>
      <c r="N25" s="34">
        <v>35.700000000000003</v>
      </c>
      <c r="O25" s="35"/>
      <c r="P25" s="32">
        <v>41.9</v>
      </c>
      <c r="Q25" s="32">
        <v>38.299999999999997</v>
      </c>
      <c r="R25" s="32">
        <v>37</v>
      </c>
      <c r="T25" s="8"/>
      <c r="U25" s="50">
        <v>100</v>
      </c>
      <c r="V25" s="47">
        <f>IF(Forside!$F$26="Middels",Forside!$F$18/H25,0)</f>
        <v>38.770053475935832</v>
      </c>
      <c r="W25" s="47">
        <f>IF(Forside!$F$26="Middels",Forside!$F$18/I25,0)</f>
        <v>41.907514450867048</v>
      </c>
      <c r="X25" s="47">
        <f>IF(Forside!$F$26="Middels",Forside!$F$18/J25,0)</f>
        <v>42.899408284023671</v>
      </c>
      <c r="Y25" s="47"/>
      <c r="Z25" s="47">
        <f>IF(Forside!$F$26="Middels",Forside!$F$18/L25,0)</f>
        <v>36.25</v>
      </c>
      <c r="AA25" s="47">
        <f>IF(Forside!$F$26="Middels",Forside!$F$18/M25,0)</f>
        <v>39.402173913043484</v>
      </c>
      <c r="AB25" s="47">
        <f>IF(Forside!$F$26="Middels",Forside!$F$18/N25,0)</f>
        <v>40.616246498599438</v>
      </c>
      <c r="AC25" s="47"/>
      <c r="AD25" s="47">
        <f>IF(Forside!$F$26="Middels",Forside!$F$18/P25,0)</f>
        <v>34.606205250596659</v>
      </c>
      <c r="AE25" s="47">
        <f>IF(Forside!$F$26="Middels",Forside!$F$18/Q25,0)</f>
        <v>37.859007832898172</v>
      </c>
      <c r="AF25" s="47">
        <f>IF(Forside!$F$26="Middels",Forside!$F$18/R25,0)</f>
        <v>39.189189189189186</v>
      </c>
      <c r="AH25" s="8"/>
      <c r="AI25" s="50">
        <v>100</v>
      </c>
      <c r="AJ25" s="47">
        <f>IF(AND(Forside!$F$24="Liten",Forside!$F$22=100),V25,0)</f>
        <v>0</v>
      </c>
      <c r="AK25" s="47">
        <f>IF(AND(Forside!$F$24="Liten",Forside!$F$22=100),W25,0)</f>
        <v>0</v>
      </c>
      <c r="AL25" s="47">
        <f>IF(AND(Forside!$F$24="Liten",Forside!$F$22=100),X25,0)</f>
        <v>0</v>
      </c>
      <c r="AM25" s="47"/>
      <c r="AN25" s="47">
        <f>IF(AND(Forside!$F$24="Middels",Forside!$F$22=100),Z25,0)</f>
        <v>0</v>
      </c>
      <c r="AO25" s="47">
        <f>IF(AND(Forside!$F$24="Middels",Forside!$F$22=100),AA25,0)</f>
        <v>0</v>
      </c>
      <c r="AP25" s="47">
        <f>IF(AND(Forside!$F$24="Middels",Forside!$F$22=100),AB25,0)</f>
        <v>0</v>
      </c>
      <c r="AQ25" s="47"/>
      <c r="AR25" s="47">
        <f>IF(AND(Forside!$F$24="Stor",Forside!$F$22=100),AD25,0)</f>
        <v>0</v>
      </c>
      <c r="AS25" s="47">
        <f>IF(AND(Forside!$F$24="Stor",Forside!$F$22=100),AE25,0)</f>
        <v>0</v>
      </c>
      <c r="AT25" s="47">
        <f>IF(AND(Forside!$F$24="Stor",Forside!$F$22=100),AF25,0)</f>
        <v>0</v>
      </c>
      <c r="AV25" s="116"/>
      <c r="AW25" s="129">
        <v>100</v>
      </c>
      <c r="AX25" s="130">
        <f>IF(Forside!$F$20=29,AJ25,0)</f>
        <v>0</v>
      </c>
      <c r="AY25" s="130">
        <f>IF(Forside!$F$20=29,AK25,0)</f>
        <v>0</v>
      </c>
      <c r="AZ25" s="130">
        <f>IF(Forside!$F$20=29,AL25,0)</f>
        <v>0</v>
      </c>
      <c r="BA25" s="130"/>
      <c r="BB25" s="130">
        <f>IF(Forside!$F$20=29,AN25,0)</f>
        <v>0</v>
      </c>
      <c r="BC25" s="130">
        <f>IF(Forside!$F$20=29,AO25,0)</f>
        <v>0</v>
      </c>
      <c r="BD25" s="130">
        <f>IF(Forside!$F$20=29,AP25,0)</f>
        <v>0</v>
      </c>
      <c r="BE25" s="130"/>
      <c r="BF25" s="130">
        <f>IF(Forside!$F$20=29,AR25,0)</f>
        <v>0</v>
      </c>
      <c r="BG25" s="130">
        <f>IF(Forside!$F$20=29,AS25,0)</f>
        <v>0</v>
      </c>
      <c r="BH25" s="130">
        <f>IF(Forside!$F$20=29,AT25,0)</f>
        <v>0</v>
      </c>
      <c r="BJ25" s="82"/>
      <c r="BK25" s="95">
        <v>100</v>
      </c>
      <c r="BL25" s="96">
        <f t="shared" si="8"/>
        <v>0</v>
      </c>
      <c r="BM25" s="96">
        <f t="shared" si="0"/>
        <v>0</v>
      </c>
      <c r="BN25" s="96">
        <f t="shared" si="1"/>
        <v>0</v>
      </c>
      <c r="BO25" s="96"/>
      <c r="BP25" s="96">
        <f t="shared" si="2"/>
        <v>0</v>
      </c>
      <c r="BQ25" s="96">
        <f t="shared" si="3"/>
        <v>0</v>
      </c>
      <c r="BR25" s="96">
        <f t="shared" si="4"/>
        <v>0</v>
      </c>
      <c r="BS25" s="96"/>
      <c r="BT25" s="96">
        <f t="shared" si="5"/>
        <v>0</v>
      </c>
      <c r="BU25" s="96">
        <f t="shared" si="6"/>
        <v>0</v>
      </c>
      <c r="BV25" s="96">
        <f t="shared" si="7"/>
        <v>0</v>
      </c>
    </row>
    <row r="26" spans="3:74" ht="18" customHeight="1" thickBot="1">
      <c r="F26" s="8"/>
      <c r="G26" s="50">
        <v>250</v>
      </c>
      <c r="H26" s="32">
        <v>28.3</v>
      </c>
      <c r="I26" s="32">
        <v>27</v>
      </c>
      <c r="J26" s="32">
        <v>27.2</v>
      </c>
      <c r="K26" s="33"/>
      <c r="L26" s="34">
        <v>31.6</v>
      </c>
      <c r="M26" s="34">
        <v>29.7</v>
      </c>
      <c r="N26" s="34">
        <v>29.7</v>
      </c>
      <c r="O26" s="35"/>
      <c r="P26" s="32">
        <v>34.1</v>
      </c>
      <c r="Q26" s="32">
        <v>31.8</v>
      </c>
      <c r="R26" s="32">
        <v>31.6</v>
      </c>
      <c r="T26" s="8"/>
      <c r="U26" s="50">
        <v>250</v>
      </c>
      <c r="V26" s="47">
        <f>IF(Forside!$F$26="Middels",Forside!$F$18/H26,0)</f>
        <v>51.236749116607776</v>
      </c>
      <c r="W26" s="47">
        <f>IF(Forside!$F$26="Middels",Forside!$F$18/I26,0)</f>
        <v>53.703703703703702</v>
      </c>
      <c r="X26" s="47">
        <f>IF(Forside!$F$26="Middels",Forside!$F$18/J26,0)</f>
        <v>53.308823529411768</v>
      </c>
      <c r="Y26" s="47"/>
      <c r="Z26" s="47">
        <f>IF(Forside!$F$26="Middels",Forside!$F$18/L26,0)</f>
        <v>45.88607594936709</v>
      </c>
      <c r="AA26" s="47">
        <f>IF(Forside!$F$26="Middels",Forside!$F$18/M26,0)</f>
        <v>48.821548821548824</v>
      </c>
      <c r="AB26" s="47">
        <f>IF(Forside!$F$26="Middels",Forside!$F$18/N26,0)</f>
        <v>48.821548821548824</v>
      </c>
      <c r="AC26" s="47"/>
      <c r="AD26" s="47">
        <f>IF(Forside!$F$26="Middels",Forside!$F$18/P26,0)</f>
        <v>42.521994134897362</v>
      </c>
      <c r="AE26" s="47">
        <f>IF(Forside!$F$26="Middels",Forside!$F$18/Q26,0)</f>
        <v>45.59748427672956</v>
      </c>
      <c r="AF26" s="47">
        <f>IF(Forside!$F$26="Middels",Forside!$F$18/R26,0)</f>
        <v>45.88607594936709</v>
      </c>
      <c r="AH26" s="8"/>
      <c r="AI26" s="50">
        <v>250</v>
      </c>
      <c r="AJ26" s="47">
        <f>IF(AND(Forside!$F$24="Liten",Forside!$F$22=250),V26,0)</f>
        <v>0</v>
      </c>
      <c r="AK26" s="47">
        <f>IF(AND(Forside!$F$24="Liten",Forside!$F$22=250),W26,0)</f>
        <v>0</v>
      </c>
      <c r="AL26" s="47">
        <f>IF(AND(Forside!$F$24="Liten",Forside!$F$22=250),X26,0)</f>
        <v>0</v>
      </c>
      <c r="AM26" s="47"/>
      <c r="AN26" s="47">
        <f>IF(AND(Forside!$F$24="Middels",Forside!$F$22=250),Z26,0)</f>
        <v>0</v>
      </c>
      <c r="AO26" s="47">
        <f>IF(AND(Forside!$F$24="Middels",Forside!$F$22=250),AA26,0)</f>
        <v>0</v>
      </c>
      <c r="AP26" s="47">
        <f>IF(AND(Forside!$F$24="Middels",Forside!$F$22=250),AB26,0)</f>
        <v>0</v>
      </c>
      <c r="AQ26" s="47"/>
      <c r="AR26" s="47">
        <f>IF(AND(Forside!$F$24="Stor",Forside!$F$22=250),AD26,0)</f>
        <v>42.521994134897362</v>
      </c>
      <c r="AS26" s="47">
        <f>IF(AND(Forside!$F$24="Stor",Forside!$F$22=250),AE26,0)</f>
        <v>45.59748427672956</v>
      </c>
      <c r="AT26" s="47">
        <f>IF(AND(Forside!$F$24="Stor",Forside!$F$22=250),AF26,0)</f>
        <v>45.88607594936709</v>
      </c>
      <c r="AV26" s="116"/>
      <c r="AW26" s="129">
        <v>250</v>
      </c>
      <c r="AX26" s="130">
        <f>IF(Forside!$F$20=29,AJ26,0)</f>
        <v>0</v>
      </c>
      <c r="AY26" s="130">
        <f>IF(Forside!$F$20=29,AK26,0)</f>
        <v>0</v>
      </c>
      <c r="AZ26" s="130">
        <f>IF(Forside!$F$20=29,AL26,0)</f>
        <v>0</v>
      </c>
      <c r="BA26" s="130"/>
      <c r="BB26" s="130">
        <f>IF(Forside!$F$20=29,AN26,0)</f>
        <v>0</v>
      </c>
      <c r="BC26" s="130">
        <f>IF(Forside!$F$20=29,AO26,0)</f>
        <v>0</v>
      </c>
      <c r="BD26" s="130">
        <f>IF(Forside!$F$20=29,AP26,0)</f>
        <v>0</v>
      </c>
      <c r="BE26" s="130"/>
      <c r="BF26" s="130">
        <f>IF(Forside!$F$20=29,AR26,0)</f>
        <v>0</v>
      </c>
      <c r="BG26" s="130">
        <f>IF(Forside!$F$20=29,AS26,0)</f>
        <v>0</v>
      </c>
      <c r="BH26" s="130">
        <f>IF(Forside!$F$20=29,AT26,0)</f>
        <v>0</v>
      </c>
      <c r="BJ26" s="82"/>
      <c r="BK26" s="95">
        <v>250</v>
      </c>
      <c r="BL26" s="96">
        <f t="shared" si="8"/>
        <v>0</v>
      </c>
      <c r="BM26" s="96">
        <f t="shared" si="0"/>
        <v>0</v>
      </c>
      <c r="BN26" s="96">
        <f t="shared" si="1"/>
        <v>0</v>
      </c>
      <c r="BO26" s="96"/>
      <c r="BP26" s="96">
        <f t="shared" si="2"/>
        <v>0</v>
      </c>
      <c r="BQ26" s="96">
        <f t="shared" si="3"/>
        <v>0</v>
      </c>
      <c r="BR26" s="96">
        <f t="shared" si="4"/>
        <v>0</v>
      </c>
      <c r="BS26" s="96"/>
      <c r="BT26" s="96">
        <f t="shared" si="5"/>
        <v>0</v>
      </c>
      <c r="BU26" s="96">
        <f t="shared" si="6"/>
        <v>0</v>
      </c>
      <c r="BV26" s="96">
        <f t="shared" si="7"/>
        <v>0</v>
      </c>
    </row>
    <row r="27" spans="3:74" ht="18" customHeight="1" thickBot="1">
      <c r="F27" s="19"/>
      <c r="G27" s="51">
        <v>400</v>
      </c>
      <c r="H27" s="58">
        <v>23</v>
      </c>
      <c r="I27" s="38">
        <v>22.3</v>
      </c>
      <c r="J27" s="58">
        <v>23</v>
      </c>
      <c r="K27" s="39"/>
      <c r="L27" s="40">
        <v>26.3</v>
      </c>
      <c r="M27" s="40">
        <v>25.2</v>
      </c>
      <c r="N27" s="40">
        <v>25.6</v>
      </c>
      <c r="O27" s="41"/>
      <c r="P27" s="38">
        <v>28.9</v>
      </c>
      <c r="Q27" s="38">
        <v>27.4</v>
      </c>
      <c r="R27" s="38">
        <v>27.7</v>
      </c>
      <c r="T27" s="19"/>
      <c r="U27" s="51">
        <v>400</v>
      </c>
      <c r="V27" s="47">
        <f>IF(Forside!$F$26="Middels",Forside!$F$18/H27,0)</f>
        <v>63.043478260869563</v>
      </c>
      <c r="W27" s="47">
        <f>IF(Forside!$F$26="Middels",Forside!$F$18/I27,0)</f>
        <v>65.02242152466367</v>
      </c>
      <c r="X27" s="47">
        <f>IF(Forside!$F$26="Middels",Forside!$F$18/J27,0)</f>
        <v>63.043478260869563</v>
      </c>
      <c r="Y27" s="47"/>
      <c r="Z27" s="47">
        <f>IF(Forside!$F$26="Middels",Forside!$F$18/L27,0)</f>
        <v>55.133079847908746</v>
      </c>
      <c r="AA27" s="47">
        <f>IF(Forside!$F$26="Middels",Forside!$F$18/M27,0)</f>
        <v>57.539682539682538</v>
      </c>
      <c r="AB27" s="47">
        <f>IF(Forside!$F$26="Middels",Forside!$F$18/N27,0)</f>
        <v>56.640625</v>
      </c>
      <c r="AC27" s="47"/>
      <c r="AD27" s="47">
        <f>IF(Forside!$F$26="Middels",Forside!$F$18/P27,0)</f>
        <v>50.173010380622841</v>
      </c>
      <c r="AE27" s="47">
        <f>IF(Forside!$F$26="Middels",Forside!$F$18/Q27,0)</f>
        <v>52.919708029197082</v>
      </c>
      <c r="AF27" s="47">
        <f>IF(Forside!$F$26="Middels",Forside!$F$18/R27,0)</f>
        <v>52.346570397111911</v>
      </c>
      <c r="AH27" s="19"/>
      <c r="AI27" s="51">
        <v>400</v>
      </c>
      <c r="AJ27" s="47">
        <f>IF(AND(Forside!$F$24="Liten",Forside!$F$22=400),V27,0)</f>
        <v>0</v>
      </c>
      <c r="AK27" s="47">
        <f>IF(AND(Forside!$F$24="Liten",Forside!$F$22=400),W27,0)</f>
        <v>0</v>
      </c>
      <c r="AL27" s="47">
        <f>IF(AND(Forside!$F$24="Liten",Forside!$F$22=400),X27,0)</f>
        <v>0</v>
      </c>
      <c r="AM27" s="47"/>
      <c r="AN27" s="47">
        <f>IF(AND(Forside!$F$24="Middels",Forside!$F$22=400),Z27,0)</f>
        <v>0</v>
      </c>
      <c r="AO27" s="47">
        <f>IF(AND(Forside!$F$24="Middels",Forside!$F$22=400),AA27,0)</f>
        <v>0</v>
      </c>
      <c r="AP27" s="47">
        <f>IF(AND(Forside!$F$24="Middels",Forside!$F$22=400),AB27,0)</f>
        <v>0</v>
      </c>
      <c r="AQ27" s="47"/>
      <c r="AR27" s="47">
        <f>IF(AND(Forside!$F$24="Stor",Forside!$F$22=400),AD27,0)</f>
        <v>0</v>
      </c>
      <c r="AS27" s="47">
        <f>IF(AND(Forside!$F$24="Stor",Forside!$F$22=400),AE27,0)</f>
        <v>0</v>
      </c>
      <c r="AT27" s="47">
        <f>IF(AND(Forside!$F$24="Stor",Forside!$F$22=400),AF27,0)</f>
        <v>0</v>
      </c>
      <c r="AV27" s="133"/>
      <c r="AW27" s="132">
        <v>400</v>
      </c>
      <c r="AX27" s="130">
        <f>IF(Forside!$F$20=29,AJ27,0)</f>
        <v>0</v>
      </c>
      <c r="AY27" s="130">
        <f>IF(Forside!$F$20=29,AK27,0)</f>
        <v>0</v>
      </c>
      <c r="AZ27" s="130">
        <f>IF(Forside!$F$20=29,AL27,0)</f>
        <v>0</v>
      </c>
      <c r="BA27" s="130"/>
      <c r="BB27" s="130">
        <f>IF(Forside!$F$20=29,AN27,0)</f>
        <v>0</v>
      </c>
      <c r="BC27" s="130">
        <f>IF(Forside!$F$20=29,AO27,0)</f>
        <v>0</v>
      </c>
      <c r="BD27" s="130">
        <f>IF(Forside!$F$20=29,AP27,0)</f>
        <v>0</v>
      </c>
      <c r="BE27" s="130"/>
      <c r="BF27" s="130">
        <f>IF(Forside!$F$20=29,AR27,0)</f>
        <v>0</v>
      </c>
      <c r="BG27" s="130">
        <f>IF(Forside!$F$20=29,AS27,0)</f>
        <v>0</v>
      </c>
      <c r="BH27" s="130">
        <f>IF(Forside!$F$20=29,AT27,0)</f>
        <v>0</v>
      </c>
      <c r="BJ27" s="99"/>
      <c r="BK27" s="98">
        <v>400</v>
      </c>
      <c r="BL27" s="96">
        <f t="shared" si="8"/>
        <v>0</v>
      </c>
      <c r="BM27" s="96">
        <f t="shared" si="0"/>
        <v>0</v>
      </c>
      <c r="BN27" s="96">
        <f t="shared" si="1"/>
        <v>0</v>
      </c>
      <c r="BO27" s="96"/>
      <c r="BP27" s="96">
        <f t="shared" si="2"/>
        <v>0</v>
      </c>
      <c r="BQ27" s="96">
        <f t="shared" si="3"/>
        <v>0</v>
      </c>
      <c r="BR27" s="96">
        <f t="shared" si="4"/>
        <v>0</v>
      </c>
      <c r="BS27" s="96"/>
      <c r="BT27" s="96">
        <f t="shared" si="5"/>
        <v>0</v>
      </c>
      <c r="BU27" s="96">
        <f t="shared" si="6"/>
        <v>0</v>
      </c>
      <c r="BV27" s="96">
        <f t="shared" si="7"/>
        <v>0</v>
      </c>
    </row>
    <row r="28" spans="3:74" ht="18" customHeight="1" thickBot="1">
      <c r="F28" s="2" t="s">
        <v>5</v>
      </c>
      <c r="G28" s="50">
        <v>50</v>
      </c>
      <c r="H28" s="32">
        <v>47.5</v>
      </c>
      <c r="I28" s="32">
        <v>43.9</v>
      </c>
      <c r="J28" s="32">
        <v>42</v>
      </c>
      <c r="K28" s="33"/>
      <c r="L28" s="34">
        <v>49.7</v>
      </c>
      <c r="M28" s="34">
        <v>45.8</v>
      </c>
      <c r="N28" s="34">
        <v>43.6</v>
      </c>
      <c r="O28" s="35"/>
      <c r="P28" s="32">
        <v>51.3</v>
      </c>
      <c r="Q28" s="32">
        <v>47.2</v>
      </c>
      <c r="R28" s="32">
        <v>44.7</v>
      </c>
      <c r="T28" s="73" t="s">
        <v>5</v>
      </c>
      <c r="U28" s="50">
        <v>50</v>
      </c>
      <c r="V28" s="47">
        <f>IF(Forside!$F$26="Middels",Forside!$F$18/H28,0)</f>
        <v>30.526315789473685</v>
      </c>
      <c r="W28" s="47">
        <f>IF(Forside!$F$26="Middels",Forside!$F$18/I28,0)</f>
        <v>33.029612756264235</v>
      </c>
      <c r="X28" s="47">
        <f>IF(Forside!$F$26="Middels",Forside!$F$18/J28,0)</f>
        <v>34.523809523809526</v>
      </c>
      <c r="Y28" s="47"/>
      <c r="Z28" s="47">
        <f>IF(Forside!$F$26="Middels",Forside!$F$18/L28,0)</f>
        <v>29.175050301810863</v>
      </c>
      <c r="AA28" s="47">
        <f>IF(Forside!$F$26="Middels",Forside!$F$18/M28,0)</f>
        <v>31.65938864628821</v>
      </c>
      <c r="AB28" s="47">
        <f>IF(Forside!$F$26="Middels",Forside!$F$18/N28,0)</f>
        <v>33.256880733944953</v>
      </c>
      <c r="AC28" s="47"/>
      <c r="AD28" s="47">
        <f>IF(Forside!$F$26="Middels",Forside!$F$18/P28,0)</f>
        <v>28.265107212475634</v>
      </c>
      <c r="AE28" s="47">
        <f>IF(Forside!$F$26="Middels",Forside!$F$18/Q28,0)</f>
        <v>30.720338983050844</v>
      </c>
      <c r="AF28" s="47">
        <f>IF(Forside!$F$26="Middels",Forside!$F$18/R28,0)</f>
        <v>32.438478747203575</v>
      </c>
      <c r="AH28" s="73" t="s">
        <v>5</v>
      </c>
      <c r="AI28" s="50">
        <v>50</v>
      </c>
      <c r="AJ28" s="47">
        <f>IF(AND(Forside!$F$24="Liten",Forside!$F$22=50),V28,0)</f>
        <v>0</v>
      </c>
      <c r="AK28" s="47">
        <f>IF(AND(Forside!$F$24="Liten",Forside!$F$22=50),W28,0)</f>
        <v>0</v>
      </c>
      <c r="AL28" s="47">
        <f>IF(AND(Forside!$F$24="Liten",Forside!$F$22=50),X28,0)</f>
        <v>0</v>
      </c>
      <c r="AM28" s="47"/>
      <c r="AN28" s="47">
        <f>IF(AND(Forside!$F$24="Middels",Forside!$F$22=50),Z28,0)</f>
        <v>0</v>
      </c>
      <c r="AO28" s="47">
        <f>IF(AND(Forside!$F$24="Middels",Forside!$F$22=50),AA28,0)</f>
        <v>0</v>
      </c>
      <c r="AP28" s="47">
        <f>IF(AND(Forside!$F$24="Middels",Forside!$F$22=50),AB28,0)</f>
        <v>0</v>
      </c>
      <c r="AQ28" s="47"/>
      <c r="AR28" s="47">
        <f>IF(AND(Forside!$F$24="Stor",Forside!$F$22=50),AD28,0)</f>
        <v>0</v>
      </c>
      <c r="AS28" s="47">
        <f>IF(AND(Forside!$F$24="Stor",Forside!$F$22=50),AE28,0)</f>
        <v>0</v>
      </c>
      <c r="AT28" s="47">
        <f>IF(AND(Forside!$F$24="Stor",Forside!$F$22=50),AF28,0)</f>
        <v>0</v>
      </c>
      <c r="AV28" s="128" t="s">
        <v>5</v>
      </c>
      <c r="AW28" s="129">
        <v>50</v>
      </c>
      <c r="AX28" s="130">
        <f>IF(Forside!$F$20=53,AJ28,0)</f>
        <v>0</v>
      </c>
      <c r="AY28" s="130">
        <f>IF(Forside!$F$20=53,AK28,0)</f>
        <v>0</v>
      </c>
      <c r="AZ28" s="130">
        <f>IF(Forside!$F$20=53,AL28,0)</f>
        <v>0</v>
      </c>
      <c r="BA28" s="130"/>
      <c r="BB28" s="130">
        <f>IF(Forside!$F$20=53,AN28,0)</f>
        <v>0</v>
      </c>
      <c r="BC28" s="130">
        <f>IF(Forside!$F$20=53,AO28,0)</f>
        <v>0</v>
      </c>
      <c r="BD28" s="130">
        <f>IF(Forside!$F$20=53,AP28,0)</f>
        <v>0</v>
      </c>
      <c r="BE28" s="130"/>
      <c r="BF28" s="130">
        <f>IF(Forside!$F$20=53,AR28,0)</f>
        <v>0</v>
      </c>
      <c r="BG28" s="130">
        <f>IF(Forside!$F$20=53,AS28,0)</f>
        <v>0</v>
      </c>
      <c r="BH28" s="130">
        <f>IF(Forside!$F$20=53,AT28,0)</f>
        <v>0</v>
      </c>
      <c r="BJ28" s="94" t="s">
        <v>5</v>
      </c>
      <c r="BK28" s="95">
        <v>50</v>
      </c>
      <c r="BL28" s="96">
        <f t="shared" si="8"/>
        <v>0</v>
      </c>
      <c r="BM28" s="96">
        <f t="shared" si="0"/>
        <v>0</v>
      </c>
      <c r="BN28" s="96">
        <f t="shared" si="1"/>
        <v>0</v>
      </c>
      <c r="BO28" s="96"/>
      <c r="BP28" s="96">
        <f t="shared" si="2"/>
        <v>0</v>
      </c>
      <c r="BQ28" s="96">
        <f t="shared" si="3"/>
        <v>0</v>
      </c>
      <c r="BR28" s="96">
        <f t="shared" si="4"/>
        <v>0</v>
      </c>
      <c r="BS28" s="96"/>
      <c r="BT28" s="96">
        <f t="shared" si="5"/>
        <v>0</v>
      </c>
      <c r="BU28" s="96">
        <f t="shared" si="6"/>
        <v>0</v>
      </c>
      <c r="BV28" s="96">
        <f t="shared" si="7"/>
        <v>0</v>
      </c>
    </row>
    <row r="29" spans="3:74" ht="18" customHeight="1" thickBot="1">
      <c r="F29" s="8"/>
      <c r="G29" s="50">
        <v>100</v>
      </c>
      <c r="H29" s="32">
        <v>41.2</v>
      </c>
      <c r="I29" s="32">
        <v>38.5</v>
      </c>
      <c r="J29" s="32">
        <v>37.6</v>
      </c>
      <c r="K29" s="33"/>
      <c r="L29" s="34">
        <v>44.1</v>
      </c>
      <c r="M29" s="34">
        <v>41.1</v>
      </c>
      <c r="N29" s="34">
        <v>39.799999999999997</v>
      </c>
      <c r="O29" s="35"/>
      <c r="P29" s="32">
        <v>46.3</v>
      </c>
      <c r="Q29" s="32">
        <v>43</v>
      </c>
      <c r="R29" s="32">
        <v>41.4</v>
      </c>
      <c r="T29" s="8"/>
      <c r="U29" s="50">
        <v>100</v>
      </c>
      <c r="V29" s="47">
        <f>IF(Forside!$F$26="Middels",Forside!$F$18/H29,0)</f>
        <v>35.194174757281552</v>
      </c>
      <c r="W29" s="47">
        <f>IF(Forside!$F$26="Middels",Forside!$F$18/I29,0)</f>
        <v>37.662337662337663</v>
      </c>
      <c r="X29" s="47">
        <f>IF(Forside!$F$26="Middels",Forside!$F$18/J29,0)</f>
        <v>38.563829787234042</v>
      </c>
      <c r="Y29" s="47"/>
      <c r="Z29" s="47">
        <f>IF(Forside!$F$26="Middels",Forside!$F$18/L29,0)</f>
        <v>32.879818594104307</v>
      </c>
      <c r="AA29" s="47">
        <f>IF(Forside!$F$26="Middels",Forside!$F$18/M29,0)</f>
        <v>35.27980535279805</v>
      </c>
      <c r="AB29" s="47">
        <f>IF(Forside!$F$26="Middels",Forside!$F$18/N29,0)</f>
        <v>36.4321608040201</v>
      </c>
      <c r="AC29" s="47"/>
      <c r="AD29" s="47">
        <f>IF(Forside!$F$26="Middels",Forside!$F$18/P29,0)</f>
        <v>31.317494600431967</v>
      </c>
      <c r="AE29" s="47">
        <f>IF(Forside!$F$26="Middels",Forside!$F$18/Q29,0)</f>
        <v>33.720930232558139</v>
      </c>
      <c r="AF29" s="47">
        <f>IF(Forside!$F$26="Middels",Forside!$F$18/R29,0)</f>
        <v>35.024154589371982</v>
      </c>
      <c r="AH29" s="8"/>
      <c r="AI29" s="50">
        <v>100</v>
      </c>
      <c r="AJ29" s="47">
        <f>IF(AND(Forside!$F$24="Liten",Forside!$F$22=100),V29,0)</f>
        <v>0</v>
      </c>
      <c r="AK29" s="47">
        <f>IF(AND(Forside!$F$24="Liten",Forside!$F$22=100),W29,0)</f>
        <v>0</v>
      </c>
      <c r="AL29" s="47">
        <f>IF(AND(Forside!$F$24="Liten",Forside!$F$22=100),X29,0)</f>
        <v>0</v>
      </c>
      <c r="AM29" s="47"/>
      <c r="AN29" s="47">
        <f>IF(AND(Forside!$F$24="Middels",Forside!$F$22=100),Z29,0)</f>
        <v>0</v>
      </c>
      <c r="AO29" s="47">
        <f>IF(AND(Forside!$F$24="Middels",Forside!$F$22=100),AA29,0)</f>
        <v>0</v>
      </c>
      <c r="AP29" s="47">
        <f>IF(AND(Forside!$F$24="Middels",Forside!$F$22=100),AB29,0)</f>
        <v>0</v>
      </c>
      <c r="AQ29" s="47"/>
      <c r="AR29" s="47">
        <f>IF(AND(Forside!$F$24="Stor",Forside!$F$22=100),AD29,0)</f>
        <v>0</v>
      </c>
      <c r="AS29" s="47">
        <f>IF(AND(Forside!$F$24="Stor",Forside!$F$22=100),AE29,0)</f>
        <v>0</v>
      </c>
      <c r="AT29" s="47">
        <f>IF(AND(Forside!$F$24="Stor",Forside!$F$22=100),AF29,0)</f>
        <v>0</v>
      </c>
      <c r="AV29" s="116"/>
      <c r="AW29" s="129">
        <v>100</v>
      </c>
      <c r="AX29" s="130">
        <f>IF(Forside!$F$20=53,AJ29,0)</f>
        <v>0</v>
      </c>
      <c r="AY29" s="130">
        <f>IF(Forside!$F$20=53,AK29,0)</f>
        <v>0</v>
      </c>
      <c r="AZ29" s="130">
        <f>IF(Forside!$F$20=53,AL29,0)</f>
        <v>0</v>
      </c>
      <c r="BA29" s="130"/>
      <c r="BB29" s="130">
        <f>IF(Forside!$F$20=53,AN29,0)</f>
        <v>0</v>
      </c>
      <c r="BC29" s="130">
        <f>IF(Forside!$F$20=53,AO29,0)</f>
        <v>0</v>
      </c>
      <c r="BD29" s="130">
        <f>IF(Forside!$F$20=53,AP29,0)</f>
        <v>0</v>
      </c>
      <c r="BE29" s="130"/>
      <c r="BF29" s="130">
        <f>IF(Forside!$F$20=53,AR29,0)</f>
        <v>0</v>
      </c>
      <c r="BG29" s="130">
        <f>IF(Forside!$F$20=53,AS29,0)</f>
        <v>0</v>
      </c>
      <c r="BH29" s="130">
        <f>IF(Forside!$F$20=53,AT29,0)</f>
        <v>0</v>
      </c>
      <c r="BJ29" s="82"/>
      <c r="BK29" s="95">
        <v>100</v>
      </c>
      <c r="BL29" s="96">
        <f t="shared" si="8"/>
        <v>0</v>
      </c>
      <c r="BM29" s="96">
        <f t="shared" si="0"/>
        <v>0</v>
      </c>
      <c r="BN29" s="96">
        <f t="shared" si="1"/>
        <v>0</v>
      </c>
      <c r="BO29" s="96"/>
      <c r="BP29" s="96">
        <f t="shared" si="2"/>
        <v>0</v>
      </c>
      <c r="BQ29" s="96">
        <f t="shared" si="3"/>
        <v>0</v>
      </c>
      <c r="BR29" s="96">
        <f t="shared" si="4"/>
        <v>0</v>
      </c>
      <c r="BS29" s="96"/>
      <c r="BT29" s="96">
        <f t="shared" si="5"/>
        <v>0</v>
      </c>
      <c r="BU29" s="96">
        <f t="shared" si="6"/>
        <v>0</v>
      </c>
      <c r="BV29" s="96">
        <f t="shared" si="7"/>
        <v>0</v>
      </c>
    </row>
    <row r="30" spans="3:74" ht="18" customHeight="1" thickBot="1">
      <c r="F30" s="8"/>
      <c r="G30" s="50">
        <v>250</v>
      </c>
      <c r="H30" s="32">
        <v>30</v>
      </c>
      <c r="I30" s="32">
        <v>28.8</v>
      </c>
      <c r="J30" s="32">
        <v>29.2</v>
      </c>
      <c r="K30" s="33"/>
      <c r="L30" s="34">
        <v>33.5</v>
      </c>
      <c r="M30" s="34">
        <v>32</v>
      </c>
      <c r="N30" s="34">
        <v>32</v>
      </c>
      <c r="O30" s="35"/>
      <c r="P30" s="32">
        <v>36.299999999999997</v>
      </c>
      <c r="Q30" s="32">
        <v>34.5</v>
      </c>
      <c r="R30" s="32">
        <v>34.299999999999997</v>
      </c>
      <c r="T30" s="8"/>
      <c r="U30" s="50">
        <v>250</v>
      </c>
      <c r="V30" s="47">
        <f>IF(Forside!$F$26="Middels",Forside!$F$18/H30,0)</f>
        <v>48.333333333333336</v>
      </c>
      <c r="W30" s="47">
        <f>IF(Forside!$F$26="Middels",Forside!$F$18/I30,0)</f>
        <v>50.347222222222221</v>
      </c>
      <c r="X30" s="47">
        <f>IF(Forside!$F$26="Middels",Forside!$F$18/J30,0)</f>
        <v>49.657534246575345</v>
      </c>
      <c r="Y30" s="47"/>
      <c r="Z30" s="47">
        <f>IF(Forside!$F$26="Middels",Forside!$F$18/L30,0)</f>
        <v>43.28358208955224</v>
      </c>
      <c r="AA30" s="47">
        <f>IF(Forside!$F$26="Middels",Forside!$F$18/M30,0)</f>
        <v>45.3125</v>
      </c>
      <c r="AB30" s="47">
        <f>IF(Forside!$F$26="Middels",Forside!$F$18/N30,0)</f>
        <v>45.3125</v>
      </c>
      <c r="AC30" s="47"/>
      <c r="AD30" s="47">
        <f>IF(Forside!$F$26="Middels",Forside!$F$18/P30,0)</f>
        <v>39.944903581267219</v>
      </c>
      <c r="AE30" s="47">
        <f>IF(Forside!$F$26="Middels",Forside!$F$18/Q30,0)</f>
        <v>42.028985507246375</v>
      </c>
      <c r="AF30" s="47">
        <f>IF(Forside!$F$26="Middels",Forside!$F$18/R30,0)</f>
        <v>42.274052478134116</v>
      </c>
      <c r="AH30" s="8"/>
      <c r="AI30" s="50">
        <v>250</v>
      </c>
      <c r="AJ30" s="47">
        <f>IF(AND(Forside!$F$24="Liten",Forside!$F$22=250),V30,0)</f>
        <v>0</v>
      </c>
      <c r="AK30" s="47">
        <f>IF(AND(Forside!$F$24="Liten",Forside!$F$22=250),W30,0)</f>
        <v>0</v>
      </c>
      <c r="AL30" s="47">
        <f>IF(AND(Forside!$F$24="Liten",Forside!$F$22=250),X30,0)</f>
        <v>0</v>
      </c>
      <c r="AM30" s="47"/>
      <c r="AN30" s="47">
        <f>IF(AND(Forside!$F$24="Middels",Forside!$F$22=250),Z30,0)</f>
        <v>0</v>
      </c>
      <c r="AO30" s="47">
        <f>IF(AND(Forside!$F$24="Middels",Forside!$F$22=250),AA30,0)</f>
        <v>0</v>
      </c>
      <c r="AP30" s="47">
        <f>IF(AND(Forside!$F$24="Middels",Forside!$F$22=250),AB30,0)</f>
        <v>0</v>
      </c>
      <c r="AQ30" s="47"/>
      <c r="AR30" s="47">
        <f>IF(AND(Forside!$F$24="Stor",Forside!$F$22=250),AD30,0)</f>
        <v>39.944903581267219</v>
      </c>
      <c r="AS30" s="47">
        <f>IF(AND(Forside!$F$24="Stor",Forside!$F$22=250),AE30,0)</f>
        <v>42.028985507246375</v>
      </c>
      <c r="AT30" s="47">
        <f>IF(AND(Forside!$F$24="Stor",Forside!$F$22=250),AF30,0)</f>
        <v>42.274052478134116</v>
      </c>
      <c r="AV30" s="116"/>
      <c r="AW30" s="129">
        <v>250</v>
      </c>
      <c r="AX30" s="130">
        <f>IF(Forside!$F$20=53,AJ30,0)</f>
        <v>0</v>
      </c>
      <c r="AY30" s="130">
        <f>IF(Forside!$F$20=53,AK30,0)</f>
        <v>0</v>
      </c>
      <c r="AZ30" s="130">
        <f>IF(Forside!$F$20=53,AL30,0)</f>
        <v>0</v>
      </c>
      <c r="BA30" s="130"/>
      <c r="BB30" s="130">
        <f>IF(Forside!$F$20=53,AN30,0)</f>
        <v>0</v>
      </c>
      <c r="BC30" s="130">
        <f>IF(Forside!$F$20=53,AO30,0)</f>
        <v>0</v>
      </c>
      <c r="BD30" s="130">
        <f>IF(Forside!$F$20=53,AP30,0)</f>
        <v>0</v>
      </c>
      <c r="BE30" s="130"/>
      <c r="BF30" s="130">
        <f>IF(Forside!$F$20=53,AR30,0)</f>
        <v>0</v>
      </c>
      <c r="BG30" s="130">
        <f>IF(Forside!$F$20=53,AS30,0)</f>
        <v>0</v>
      </c>
      <c r="BH30" s="130">
        <f>IF(Forside!$F$20=53,AT30,0)</f>
        <v>0</v>
      </c>
      <c r="BJ30" s="82"/>
      <c r="BK30" s="95">
        <v>250</v>
      </c>
      <c r="BL30" s="96">
        <f t="shared" si="8"/>
        <v>0</v>
      </c>
      <c r="BM30" s="96">
        <f t="shared" si="0"/>
        <v>0</v>
      </c>
      <c r="BN30" s="96">
        <f t="shared" si="1"/>
        <v>0</v>
      </c>
      <c r="BO30" s="96"/>
      <c r="BP30" s="96">
        <f t="shared" si="2"/>
        <v>0</v>
      </c>
      <c r="BQ30" s="96">
        <f t="shared" si="3"/>
        <v>0</v>
      </c>
      <c r="BR30" s="96">
        <f t="shared" si="4"/>
        <v>0</v>
      </c>
      <c r="BS30" s="96"/>
      <c r="BT30" s="96">
        <f t="shared" si="5"/>
        <v>0</v>
      </c>
      <c r="BU30" s="96">
        <f t="shared" si="6"/>
        <v>0</v>
      </c>
      <c r="BV30" s="96">
        <f t="shared" si="7"/>
        <v>0</v>
      </c>
    </row>
    <row r="31" spans="3:74" ht="18" customHeight="1" thickBot="1">
      <c r="F31" s="14"/>
      <c r="G31" s="49">
        <v>400</v>
      </c>
      <c r="H31" s="43">
        <v>23.9</v>
      </c>
      <c r="I31" s="43">
        <v>23.2</v>
      </c>
      <c r="J31" s="43">
        <v>24.1</v>
      </c>
      <c r="K31" s="44"/>
      <c r="L31" s="45">
        <v>27.3</v>
      </c>
      <c r="M31" s="45">
        <v>26.4</v>
      </c>
      <c r="N31" s="45">
        <v>27.1</v>
      </c>
      <c r="O31" s="46"/>
      <c r="P31" s="43">
        <v>30.2</v>
      </c>
      <c r="Q31" s="43">
        <v>29.1</v>
      </c>
      <c r="R31" s="43">
        <v>29.5</v>
      </c>
      <c r="T31" s="14"/>
      <c r="U31" s="49">
        <v>400</v>
      </c>
      <c r="V31" s="47">
        <f>IF(Forside!$F$26="Middels",Forside!$F$18/H31,0)</f>
        <v>60.669456066945614</v>
      </c>
      <c r="W31" s="47">
        <f>IF(Forside!$F$26="Middels",Forside!$F$18/I31,0)</f>
        <v>62.5</v>
      </c>
      <c r="X31" s="47">
        <f>IF(Forside!$F$26="Middels",Forside!$F$18/J31,0)</f>
        <v>60.165975103734439</v>
      </c>
      <c r="Y31" s="47"/>
      <c r="Z31" s="47">
        <f>IF(Forside!$F$26="Middels",Forside!$F$18/L31,0)</f>
        <v>53.11355311355311</v>
      </c>
      <c r="AA31" s="47">
        <f>IF(Forside!$F$26="Middels",Forside!$F$18/M31,0)</f>
        <v>54.924242424242429</v>
      </c>
      <c r="AB31" s="47">
        <f>IF(Forside!$F$26="Middels",Forside!$F$18/N31,0)</f>
        <v>53.505535055350549</v>
      </c>
      <c r="AC31" s="47"/>
      <c r="AD31" s="47">
        <f>IF(Forside!$F$26="Middels",Forside!$F$18/P31,0)</f>
        <v>48.013245033112582</v>
      </c>
      <c r="AE31" s="47">
        <f>IF(Forside!$F$26="Middels",Forside!$F$18/Q31,0)</f>
        <v>49.828178694158076</v>
      </c>
      <c r="AF31" s="47">
        <f>IF(Forside!$F$26="Middels",Forside!$F$18/R31,0)</f>
        <v>49.152542372881356</v>
      </c>
      <c r="AH31" s="14"/>
      <c r="AI31" s="49">
        <v>400</v>
      </c>
      <c r="AJ31" s="47">
        <f>IF(AND(Forside!$F$24="Liten",Forside!$F$22=400),V31,0)</f>
        <v>0</v>
      </c>
      <c r="AK31" s="47">
        <f>IF(AND(Forside!$F$24="Liten",Forside!$F$22=400),W31,0)</f>
        <v>0</v>
      </c>
      <c r="AL31" s="47">
        <f>IF(AND(Forside!$F$24="Liten",Forside!$F$22=400),X31,0)</f>
        <v>0</v>
      </c>
      <c r="AM31" s="47"/>
      <c r="AN31" s="47">
        <f>IF(AND(Forside!$F$24="Middels",Forside!$F$22=400),Z31,0)</f>
        <v>0</v>
      </c>
      <c r="AO31" s="47">
        <f>IF(AND(Forside!$F$24="Middels",Forside!$F$22=400),AA31,0)</f>
        <v>0</v>
      </c>
      <c r="AP31" s="47">
        <f>IF(AND(Forside!$F$24="Middels",Forside!$F$22=400),AB31,0)</f>
        <v>0</v>
      </c>
      <c r="AQ31" s="47"/>
      <c r="AR31" s="47">
        <f>IF(AND(Forside!$F$24="Stor",Forside!$F$22=400),AD31,0)</f>
        <v>0</v>
      </c>
      <c r="AS31" s="47">
        <f>IF(AND(Forside!$F$24="Stor",Forside!$F$22=400),AE31,0)</f>
        <v>0</v>
      </c>
      <c r="AT31" s="47">
        <f>IF(AND(Forside!$F$24="Stor",Forside!$F$22=400),AF31,0)</f>
        <v>0</v>
      </c>
      <c r="AV31" s="124"/>
      <c r="AW31" s="123">
        <v>400</v>
      </c>
      <c r="AX31" s="130">
        <f>IF(Forside!$F$20=53,AJ31,0)</f>
        <v>0</v>
      </c>
      <c r="AY31" s="130">
        <f>IF(Forside!$F$20=53,AK31,0)</f>
        <v>0</v>
      </c>
      <c r="AZ31" s="130">
        <f>IF(Forside!$F$20=53,AL31,0)</f>
        <v>0</v>
      </c>
      <c r="BA31" s="130"/>
      <c r="BB31" s="130">
        <f>IF(Forside!$F$20=53,AN31,0)</f>
        <v>0</v>
      </c>
      <c r="BC31" s="130">
        <f>IF(Forside!$F$20=53,AO31,0)</f>
        <v>0</v>
      </c>
      <c r="BD31" s="130">
        <f>IF(Forside!$F$20=53,AP31,0)</f>
        <v>0</v>
      </c>
      <c r="BE31" s="130"/>
      <c r="BF31" s="130">
        <f>IF(Forside!$F$20=53,AR31,0)</f>
        <v>0</v>
      </c>
      <c r="BG31" s="130">
        <f>IF(Forside!$F$20=53,AS31,0)</f>
        <v>0</v>
      </c>
      <c r="BH31" s="130">
        <f>IF(Forside!$F$20=53,AT31,0)</f>
        <v>0</v>
      </c>
      <c r="BJ31" s="90"/>
      <c r="BK31" s="89">
        <v>400</v>
      </c>
      <c r="BL31" s="96">
        <f t="shared" si="8"/>
        <v>0</v>
      </c>
      <c r="BM31" s="96">
        <f t="shared" si="0"/>
        <v>0</v>
      </c>
      <c r="BN31" s="96">
        <f t="shared" si="1"/>
        <v>0</v>
      </c>
      <c r="BO31" s="96"/>
      <c r="BP31" s="96">
        <f t="shared" si="2"/>
        <v>0</v>
      </c>
      <c r="BQ31" s="96">
        <f t="shared" si="3"/>
        <v>0</v>
      </c>
      <c r="BR31" s="96">
        <f t="shared" si="4"/>
        <v>0</v>
      </c>
      <c r="BS31" s="96"/>
      <c r="BT31" s="96">
        <f t="shared" si="5"/>
        <v>0</v>
      </c>
      <c r="BU31" s="96">
        <f t="shared" si="6"/>
        <v>0</v>
      </c>
      <c r="BV31" s="96">
        <f t="shared" si="7"/>
        <v>0</v>
      </c>
    </row>
    <row r="32" spans="3:74" ht="18" customHeight="1">
      <c r="F32" s="66"/>
      <c r="G32" s="67"/>
      <c r="H32" s="68"/>
      <c r="I32" s="68"/>
      <c r="J32" s="68"/>
      <c r="K32" s="70"/>
      <c r="L32" s="71"/>
      <c r="M32" s="71"/>
      <c r="N32" s="71"/>
      <c r="O32" s="69"/>
      <c r="P32" s="68"/>
      <c r="Q32" s="68"/>
      <c r="R32" s="68"/>
      <c r="T32" s="66"/>
      <c r="U32" s="67"/>
      <c r="V32" s="68"/>
      <c r="W32" s="68"/>
      <c r="X32" s="68"/>
      <c r="Y32" s="70"/>
      <c r="Z32" s="71"/>
      <c r="AA32" s="71"/>
      <c r="AB32" s="71"/>
      <c r="AC32" s="69"/>
      <c r="AD32" s="68"/>
      <c r="AE32" s="68"/>
      <c r="AF32" s="68"/>
      <c r="AH32" s="66"/>
      <c r="AI32" s="67"/>
      <c r="AJ32" s="68"/>
      <c r="AK32" s="68"/>
      <c r="AL32" s="68"/>
      <c r="AM32" s="70"/>
      <c r="AN32" s="71"/>
      <c r="AO32" s="71"/>
      <c r="AP32" s="71"/>
      <c r="AQ32" s="69"/>
      <c r="AR32" s="68"/>
      <c r="AS32" s="68"/>
      <c r="AT32" s="68"/>
      <c r="AV32" s="134"/>
      <c r="AW32" s="135"/>
      <c r="AX32" s="136"/>
      <c r="AY32" s="136"/>
      <c r="AZ32" s="136"/>
      <c r="BA32" s="137"/>
      <c r="BB32" s="138"/>
      <c r="BC32" s="138"/>
      <c r="BD32" s="138"/>
      <c r="BE32" s="139"/>
      <c r="BF32" s="136"/>
      <c r="BG32" s="136"/>
      <c r="BH32" s="136"/>
      <c r="BJ32" s="100"/>
      <c r="BK32" s="101"/>
      <c r="BL32" s="102"/>
      <c r="BM32" s="102"/>
      <c r="BN32" s="102"/>
      <c r="BO32" s="103"/>
      <c r="BP32" s="104"/>
      <c r="BQ32" s="104"/>
      <c r="BR32" s="104"/>
      <c r="BS32" s="105"/>
      <c r="BT32" s="102"/>
      <c r="BU32" s="102"/>
      <c r="BV32" s="102"/>
    </row>
    <row r="33" spans="6:74" ht="18" customHeight="1"/>
    <row r="34" spans="6:74" ht="18" customHeight="1" thickBot="1">
      <c r="F34" s="4" t="s">
        <v>11</v>
      </c>
      <c r="T34" s="4" t="s">
        <v>11</v>
      </c>
      <c r="AH34" s="4" t="s">
        <v>11</v>
      </c>
      <c r="AV34" s="113" t="s">
        <v>11</v>
      </c>
      <c r="BJ34" s="79" t="s">
        <v>11</v>
      </c>
    </row>
    <row r="35" spans="6:74" ht="18" customHeight="1" thickBot="1">
      <c r="F35" s="219" t="s">
        <v>6</v>
      </c>
      <c r="G35" s="219"/>
      <c r="H35" s="220" t="s">
        <v>13</v>
      </c>
      <c r="I35" s="220"/>
      <c r="J35" s="220"/>
      <c r="K35" s="6"/>
      <c r="L35" s="221" t="s">
        <v>14</v>
      </c>
      <c r="M35" s="221"/>
      <c r="N35" s="221"/>
      <c r="O35" s="7"/>
      <c r="P35" s="220" t="s">
        <v>15</v>
      </c>
      <c r="Q35" s="220"/>
      <c r="R35" s="220"/>
      <c r="T35" s="219" t="s">
        <v>6</v>
      </c>
      <c r="U35" s="219"/>
      <c r="V35" s="220" t="s">
        <v>13</v>
      </c>
      <c r="W35" s="220"/>
      <c r="X35" s="220"/>
      <c r="Y35" s="6"/>
      <c r="Z35" s="221" t="s">
        <v>14</v>
      </c>
      <c r="AA35" s="221"/>
      <c r="AB35" s="221"/>
      <c r="AC35" s="7"/>
      <c r="AD35" s="220" t="s">
        <v>15</v>
      </c>
      <c r="AE35" s="220"/>
      <c r="AF35" s="220"/>
      <c r="AH35" s="219" t="s">
        <v>6</v>
      </c>
      <c r="AI35" s="219"/>
      <c r="AJ35" s="220" t="s">
        <v>13</v>
      </c>
      <c r="AK35" s="220"/>
      <c r="AL35" s="220"/>
      <c r="AM35" s="6"/>
      <c r="AN35" s="221" t="s">
        <v>14</v>
      </c>
      <c r="AO35" s="221"/>
      <c r="AP35" s="221"/>
      <c r="AQ35" s="7"/>
      <c r="AR35" s="220" t="s">
        <v>15</v>
      </c>
      <c r="AS35" s="220"/>
      <c r="AT35" s="220"/>
      <c r="AV35" s="224" t="s">
        <v>6</v>
      </c>
      <c r="AW35" s="224"/>
      <c r="AX35" s="140"/>
      <c r="AY35" s="140"/>
      <c r="AZ35" s="140"/>
      <c r="BA35" s="114"/>
      <c r="BB35" s="141"/>
      <c r="BC35" s="141"/>
      <c r="BD35" s="141"/>
      <c r="BE35" s="115"/>
      <c r="BF35" s="140"/>
      <c r="BG35" s="140"/>
      <c r="BH35" s="140"/>
      <c r="BJ35" s="230" t="s">
        <v>6</v>
      </c>
      <c r="BK35" s="230"/>
      <c r="BL35" s="106"/>
      <c r="BM35" s="106"/>
      <c r="BN35" s="106"/>
      <c r="BO35" s="80"/>
      <c r="BP35" s="107"/>
      <c r="BQ35" s="107"/>
      <c r="BR35" s="107"/>
      <c r="BS35" s="81"/>
      <c r="BT35" s="106"/>
      <c r="BU35" s="106"/>
      <c r="BV35" s="106"/>
    </row>
    <row r="36" spans="6:74" ht="18" customHeight="1" thickBot="1">
      <c r="F36" s="222" t="s">
        <v>7</v>
      </c>
      <c r="G36" s="222"/>
      <c r="H36" s="8">
        <v>0</v>
      </c>
      <c r="I36" s="9">
        <v>1</v>
      </c>
      <c r="J36" s="9">
        <v>2</v>
      </c>
      <c r="K36" s="10"/>
      <c r="L36" s="11">
        <v>0</v>
      </c>
      <c r="M36" s="12">
        <v>1</v>
      </c>
      <c r="N36" s="12">
        <v>2</v>
      </c>
      <c r="O36" s="13"/>
      <c r="P36" s="8">
        <v>0</v>
      </c>
      <c r="Q36" s="9">
        <v>1</v>
      </c>
      <c r="R36" s="9">
        <v>2</v>
      </c>
      <c r="T36" s="222" t="s">
        <v>7</v>
      </c>
      <c r="U36" s="222"/>
      <c r="V36" s="8">
        <v>0</v>
      </c>
      <c r="W36" s="9">
        <v>1</v>
      </c>
      <c r="X36" s="9">
        <v>2</v>
      </c>
      <c r="Y36" s="10"/>
      <c r="Z36" s="11">
        <v>0</v>
      </c>
      <c r="AA36" s="12">
        <v>1</v>
      </c>
      <c r="AB36" s="12">
        <v>2</v>
      </c>
      <c r="AC36" s="13"/>
      <c r="AD36" s="8">
        <v>0</v>
      </c>
      <c r="AE36" s="9">
        <v>1</v>
      </c>
      <c r="AF36" s="9">
        <v>2</v>
      </c>
      <c r="AH36" s="222" t="s">
        <v>7</v>
      </c>
      <c r="AI36" s="222"/>
      <c r="AJ36" s="8">
        <v>0</v>
      </c>
      <c r="AK36" s="9">
        <v>1</v>
      </c>
      <c r="AL36" s="9">
        <v>2</v>
      </c>
      <c r="AM36" s="10"/>
      <c r="AN36" s="11">
        <v>0</v>
      </c>
      <c r="AO36" s="12">
        <v>1</v>
      </c>
      <c r="AP36" s="12">
        <v>2</v>
      </c>
      <c r="AQ36" s="13"/>
      <c r="AR36" s="8">
        <v>0</v>
      </c>
      <c r="AS36" s="9">
        <v>1</v>
      </c>
      <c r="AT36" s="9">
        <v>2</v>
      </c>
      <c r="AV36" s="223" t="s">
        <v>7</v>
      </c>
      <c r="AW36" s="223"/>
      <c r="AX36" s="116"/>
      <c r="AY36" s="117"/>
      <c r="AZ36" s="117"/>
      <c r="BA36" s="118"/>
      <c r="BB36" s="119"/>
      <c r="BC36" s="120"/>
      <c r="BD36" s="120"/>
      <c r="BE36" s="121"/>
      <c r="BF36" s="116"/>
      <c r="BG36" s="117"/>
      <c r="BH36" s="117"/>
      <c r="BJ36" s="228" t="s">
        <v>7</v>
      </c>
      <c r="BK36" s="228"/>
      <c r="BL36" s="82"/>
      <c r="BM36" s="83"/>
      <c r="BN36" s="83"/>
      <c r="BO36" s="84"/>
      <c r="BP36" s="85"/>
      <c r="BQ36" s="86"/>
      <c r="BR36" s="86"/>
      <c r="BS36" s="87"/>
      <c r="BT36" s="82"/>
      <c r="BU36" s="83"/>
      <c r="BV36" s="83"/>
    </row>
    <row r="37" spans="6:74" ht="18" customHeight="1" thickBot="1">
      <c r="F37" s="20" t="s">
        <v>0</v>
      </c>
      <c r="G37" s="52">
        <v>50</v>
      </c>
      <c r="H37" s="47">
        <v>28.2</v>
      </c>
      <c r="I37" s="47">
        <v>24.7</v>
      </c>
      <c r="J37" s="47">
        <v>24.8</v>
      </c>
      <c r="K37" s="53"/>
      <c r="L37" s="54">
        <v>29.9</v>
      </c>
      <c r="M37" s="54">
        <v>26.4</v>
      </c>
      <c r="N37" s="54">
        <v>26.5</v>
      </c>
      <c r="O37" s="56"/>
      <c r="P37" s="47">
        <v>31.7</v>
      </c>
      <c r="Q37" s="47">
        <v>27.8</v>
      </c>
      <c r="R37" s="47">
        <v>28</v>
      </c>
      <c r="T37" s="74" t="s">
        <v>0</v>
      </c>
      <c r="U37" s="52">
        <v>50</v>
      </c>
      <c r="V37" s="47">
        <f>IF(Forside!$F$26="Vanskelige",Forside!$F$18/H37,0)</f>
        <v>0</v>
      </c>
      <c r="W37" s="47">
        <f>IF(Forside!$F$26="Vanskelige",Forside!$F$18/I37,0)</f>
        <v>0</v>
      </c>
      <c r="X37" s="47">
        <f>IF(Forside!$F$26="Vanskelige",Forside!$F$18/J37,0)</f>
        <v>0</v>
      </c>
      <c r="Y37" s="47"/>
      <c r="Z37" s="47">
        <f>IF(Forside!$F$26="Vanskelige",Forside!$F$18/L37,0)</f>
        <v>0</v>
      </c>
      <c r="AA37" s="47">
        <f>IF(Forside!$F$26="Vanskelige",Forside!$F$18/M37,0)</f>
        <v>0</v>
      </c>
      <c r="AB37" s="47">
        <f>IF(Forside!$F$26="Vanskelige",Forside!$F$18/N37,0)</f>
        <v>0</v>
      </c>
      <c r="AC37" s="47"/>
      <c r="AD37" s="47">
        <f>IF(Forside!$F$26="Vanskelige",Forside!$F$18/P37,0)</f>
        <v>0</v>
      </c>
      <c r="AE37" s="47">
        <f>IF(Forside!$F$26="Vanskelige",Forside!$F$18/Q37,0)</f>
        <v>0</v>
      </c>
      <c r="AF37" s="47">
        <f>IF(Forside!$F$26="Vanskelige",Forside!$F$18/R37,0)</f>
        <v>0</v>
      </c>
      <c r="AH37" s="74" t="s">
        <v>0</v>
      </c>
      <c r="AI37" s="52">
        <v>50</v>
      </c>
      <c r="AJ37" s="47">
        <f>IF(AND(Forside!$F$24="Liten",Forside!$F$22=50),V37,0)</f>
        <v>0</v>
      </c>
      <c r="AK37" s="47">
        <f>IF(AND(Forside!$F$24="Liten",Forside!$F$22=50),W37,0)</f>
        <v>0</v>
      </c>
      <c r="AL37" s="47">
        <f>IF(AND(Forside!$F$24="Liten",Forside!$F$22=50),X37,0)</f>
        <v>0</v>
      </c>
      <c r="AM37" s="47"/>
      <c r="AN37" s="47">
        <f>IF(AND(Forside!$F$24="Middels",Forside!$F$22=50),Z37,0)</f>
        <v>0</v>
      </c>
      <c r="AO37" s="47">
        <f>IF(AND(Forside!$F$24="Middels",Forside!$F$22=50),AA37,0)</f>
        <v>0</v>
      </c>
      <c r="AP37" s="47">
        <f>IF(AND(Forside!$F$24="Middels",Forside!$F$22=50),AB37,0)</f>
        <v>0</v>
      </c>
      <c r="AQ37" s="47"/>
      <c r="AR37" s="47">
        <f>IF(AND(Forside!$F$24="Stor",Forside!$F$22=50),AD37,0)</f>
        <v>0</v>
      </c>
      <c r="AS37" s="47">
        <f>IF(AND(Forside!$F$24="Stor",Forside!$F$22=50),AE37,0)</f>
        <v>0</v>
      </c>
      <c r="AT37" s="47">
        <f>IF(AND(Forside!$F$24="Stor",Forside!$F$22=50),AF37,0)</f>
        <v>0</v>
      </c>
      <c r="AV37" s="142" t="s">
        <v>0</v>
      </c>
      <c r="AW37" s="143">
        <v>50</v>
      </c>
      <c r="AX37" s="130">
        <f>IF(Forside!$F$20=8,AJ37,0)</f>
        <v>0</v>
      </c>
      <c r="AY37" s="130">
        <f>IF(Forside!$F$20=8,AK37,0)</f>
        <v>0</v>
      </c>
      <c r="AZ37" s="130">
        <f>IF(Forside!$F$20=8,AL37,0)</f>
        <v>0</v>
      </c>
      <c r="BA37" s="130"/>
      <c r="BB37" s="130">
        <f>IF(Forside!$F$20=8,AN37,0)</f>
        <v>0</v>
      </c>
      <c r="BC37" s="130">
        <f>IF(Forside!$F$20=8,AO37,0)</f>
        <v>0</v>
      </c>
      <c r="BD37" s="130">
        <f>IF(Forside!$F$20=8,AP37,0)</f>
        <v>0</v>
      </c>
      <c r="BE37" s="130"/>
      <c r="BF37" s="130">
        <f>IF(Forside!$F$20=8,AR37,0)</f>
        <v>0</v>
      </c>
      <c r="BG37" s="130">
        <f>IF(Forside!$F$20=8,AS37,0)</f>
        <v>0</v>
      </c>
      <c r="BH37" s="130">
        <f>IF(Forside!$F$20=8,AT37,0)</f>
        <v>0</v>
      </c>
      <c r="BJ37" s="108" t="s">
        <v>0</v>
      </c>
      <c r="BK37" s="109">
        <v>50</v>
      </c>
      <c r="BL37" s="96">
        <f t="shared" ref="BL37:BL60" si="9">IF(AX37&gt;0,H37,0)</f>
        <v>0</v>
      </c>
      <c r="BM37" s="96">
        <f t="shared" ref="BM37:BM60" si="10">IF(AY37&gt;0,I37,0)</f>
        <v>0</v>
      </c>
      <c r="BN37" s="96">
        <f t="shared" ref="BN37:BN60" si="11">IF(AZ37&gt;0,J37,0)</f>
        <v>0</v>
      </c>
      <c r="BO37" s="96"/>
      <c r="BP37" s="96">
        <f t="shared" ref="BP37:BP60" si="12">IF(BB37&gt;0,L37,0)</f>
        <v>0</v>
      </c>
      <c r="BQ37" s="96">
        <f t="shared" ref="BQ37:BQ60" si="13">IF(BC37&gt;0,M37,0)</f>
        <v>0</v>
      </c>
      <c r="BR37" s="96">
        <f t="shared" ref="BR37:BR60" si="14">IF(BD37&gt;0,N37,0)</f>
        <v>0</v>
      </c>
      <c r="BS37" s="96"/>
      <c r="BT37" s="96">
        <f t="shared" ref="BT37:BT60" si="15">IF(BF37&gt;0,P37,0)</f>
        <v>0</v>
      </c>
      <c r="BU37" s="96">
        <f t="shared" ref="BU37:BU60" si="16">IF(BG37&gt;0,Q37,0)</f>
        <v>0</v>
      </c>
      <c r="BV37" s="96">
        <f t="shared" ref="BV37:BV60" si="17">IF(BH37&gt;0,R37,0)</f>
        <v>0</v>
      </c>
    </row>
    <row r="38" spans="6:74" ht="18" customHeight="1" thickBot="1">
      <c r="F38" s="8"/>
      <c r="G38" s="50">
        <v>100</v>
      </c>
      <c r="H38" s="32">
        <v>25.1</v>
      </c>
      <c r="I38" s="32">
        <v>22.2</v>
      </c>
      <c r="J38" s="32">
        <v>22.6</v>
      </c>
      <c r="K38" s="33"/>
      <c r="L38" s="34">
        <v>26.9</v>
      </c>
      <c r="M38" s="34">
        <v>24.1</v>
      </c>
      <c r="N38" s="34">
        <v>24.4</v>
      </c>
      <c r="O38" s="35"/>
      <c r="P38" s="32">
        <v>28.9</v>
      </c>
      <c r="Q38" s="32">
        <v>25.5</v>
      </c>
      <c r="R38" s="32">
        <v>25.9</v>
      </c>
      <c r="T38" s="8"/>
      <c r="U38" s="50">
        <v>100</v>
      </c>
      <c r="V38" s="47">
        <f>IF(Forside!$F$26="Vanskelige",Forside!$F$18/H38,0)</f>
        <v>0</v>
      </c>
      <c r="W38" s="47">
        <f>IF(Forside!$F$26="Vanskelige",Forside!$F$18/I38,0)</f>
        <v>0</v>
      </c>
      <c r="X38" s="47">
        <f>IF(Forside!$F$26="Vanskelige",Forside!$F$18/J38,0)</f>
        <v>0</v>
      </c>
      <c r="Y38" s="47"/>
      <c r="Z38" s="47">
        <f>IF(Forside!$F$26="Vanskelige",Forside!$F$18/L38,0)</f>
        <v>0</v>
      </c>
      <c r="AA38" s="47">
        <f>IF(Forside!$F$26="Vanskelige",Forside!$F$18/M38,0)</f>
        <v>0</v>
      </c>
      <c r="AB38" s="47">
        <f>IF(Forside!$F$26="Vanskelige",Forside!$F$18/N38,0)</f>
        <v>0</v>
      </c>
      <c r="AC38" s="47"/>
      <c r="AD38" s="47">
        <f>IF(Forside!$F$26="Vanskelige",Forside!$F$18/P38,0)</f>
        <v>0</v>
      </c>
      <c r="AE38" s="47">
        <f>IF(Forside!$F$26="Vanskelige",Forside!$F$18/Q38,0)</f>
        <v>0</v>
      </c>
      <c r="AF38" s="47">
        <f>IF(Forside!$F$26="Vanskelige",Forside!$F$18/R38,0)</f>
        <v>0</v>
      </c>
      <c r="AH38" s="8"/>
      <c r="AI38" s="50">
        <v>100</v>
      </c>
      <c r="AJ38" s="47">
        <f>IF(AND(Forside!$F$24="Liten",Forside!$F$22=100),V38,0)</f>
        <v>0</v>
      </c>
      <c r="AK38" s="47">
        <f>IF(AND(Forside!$F$24="Liten",Forside!$F$22=100),W38,0)</f>
        <v>0</v>
      </c>
      <c r="AL38" s="47">
        <f>IF(AND(Forside!$F$24="Liten",Forside!$F$22=100),X38,0)</f>
        <v>0</v>
      </c>
      <c r="AM38" s="47"/>
      <c r="AN38" s="47">
        <f>IF(AND(Forside!$F$24="Middels",Forside!$F$22=100),Z38,0)</f>
        <v>0</v>
      </c>
      <c r="AO38" s="47">
        <f>IF(AND(Forside!$F$24="Middels",Forside!$F$22=100),AA38,0)</f>
        <v>0</v>
      </c>
      <c r="AP38" s="47">
        <f>IF(AND(Forside!$F$24="Middels",Forside!$F$22=100),AB38,0)</f>
        <v>0</v>
      </c>
      <c r="AQ38" s="47"/>
      <c r="AR38" s="47">
        <f>IF(AND(Forside!$F$24="Stor",Forside!$F$22=100),AD38,0)</f>
        <v>0</v>
      </c>
      <c r="AS38" s="47">
        <f>IF(AND(Forside!$F$24="Stor",Forside!$F$22=100),AE38,0)</f>
        <v>0</v>
      </c>
      <c r="AT38" s="47">
        <f>IF(AND(Forside!$F$24="Stor",Forside!$F$22=100),AF38,0)</f>
        <v>0</v>
      </c>
      <c r="AV38" s="116"/>
      <c r="AW38" s="129">
        <v>100</v>
      </c>
      <c r="AX38" s="130">
        <f>IF(Forside!$F$20=8,AJ38,0)</f>
        <v>0</v>
      </c>
      <c r="AY38" s="130">
        <f>IF(Forside!$F$20=8,AK38,0)</f>
        <v>0</v>
      </c>
      <c r="AZ38" s="130">
        <f>IF(Forside!$F$20=8,AL38,0)</f>
        <v>0</v>
      </c>
      <c r="BA38" s="130"/>
      <c r="BB38" s="130">
        <f>IF(Forside!$F$20=8,AN38,0)</f>
        <v>0</v>
      </c>
      <c r="BC38" s="130">
        <f>IF(Forside!$F$20=8,AO38,0)</f>
        <v>0</v>
      </c>
      <c r="BD38" s="130">
        <f>IF(Forside!$F$20=8,AP38,0)</f>
        <v>0</v>
      </c>
      <c r="BE38" s="130"/>
      <c r="BF38" s="130">
        <f>IF(Forside!$F$20=8,AR38,0)</f>
        <v>0</v>
      </c>
      <c r="BG38" s="130">
        <f>IF(Forside!$F$20=8,AS38,0)</f>
        <v>0</v>
      </c>
      <c r="BH38" s="130">
        <f>IF(Forside!$F$20=8,AT38,0)</f>
        <v>0</v>
      </c>
      <c r="BJ38" s="82"/>
      <c r="BK38" s="95">
        <v>100</v>
      </c>
      <c r="BL38" s="96">
        <f t="shared" si="9"/>
        <v>0</v>
      </c>
      <c r="BM38" s="96">
        <f t="shared" si="10"/>
        <v>0</v>
      </c>
      <c r="BN38" s="96">
        <f t="shared" si="11"/>
        <v>0</v>
      </c>
      <c r="BO38" s="96"/>
      <c r="BP38" s="96">
        <f t="shared" si="12"/>
        <v>0</v>
      </c>
      <c r="BQ38" s="96">
        <f t="shared" si="13"/>
        <v>0</v>
      </c>
      <c r="BR38" s="96">
        <f t="shared" si="14"/>
        <v>0</v>
      </c>
      <c r="BS38" s="96"/>
      <c r="BT38" s="96">
        <f t="shared" si="15"/>
        <v>0</v>
      </c>
      <c r="BU38" s="96">
        <f t="shared" si="16"/>
        <v>0</v>
      </c>
      <c r="BV38" s="96">
        <f t="shared" si="17"/>
        <v>0</v>
      </c>
    </row>
    <row r="39" spans="6:74" ht="18" customHeight="1" thickBot="1">
      <c r="F39" s="8"/>
      <c r="G39" s="50">
        <v>250</v>
      </c>
      <c r="H39" s="32">
        <v>19.600000000000001</v>
      </c>
      <c r="I39" s="32">
        <v>17.7</v>
      </c>
      <c r="J39" s="32">
        <v>18.399999999999999</v>
      </c>
      <c r="K39" s="33"/>
      <c r="L39" s="34">
        <v>21.5</v>
      </c>
      <c r="M39" s="34">
        <v>19.7</v>
      </c>
      <c r="N39" s="34">
        <v>20.399999999999999</v>
      </c>
      <c r="O39" s="35"/>
      <c r="P39" s="32">
        <v>23.7</v>
      </c>
      <c r="Q39" s="32">
        <v>21.3</v>
      </c>
      <c r="R39" s="32">
        <v>22</v>
      </c>
      <c r="T39" s="8"/>
      <c r="U39" s="50">
        <v>250</v>
      </c>
      <c r="V39" s="47">
        <f>IF(Forside!$F$26="Vanskelige",Forside!$F$18/H39,0)</f>
        <v>0</v>
      </c>
      <c r="W39" s="47">
        <f>IF(Forside!$F$26="Vanskelige",Forside!$F$18/I39,0)</f>
        <v>0</v>
      </c>
      <c r="X39" s="47">
        <f>IF(Forside!$F$26="Vanskelige",Forside!$F$18/J39,0)</f>
        <v>0</v>
      </c>
      <c r="Y39" s="47"/>
      <c r="Z39" s="47">
        <f>IF(Forside!$F$26="Vanskelige",Forside!$F$18/L39,0)</f>
        <v>0</v>
      </c>
      <c r="AA39" s="47">
        <f>IF(Forside!$F$26="Vanskelige",Forside!$F$18/M39,0)</f>
        <v>0</v>
      </c>
      <c r="AB39" s="47">
        <f>IF(Forside!$F$26="Vanskelige",Forside!$F$18/N39,0)</f>
        <v>0</v>
      </c>
      <c r="AC39" s="47"/>
      <c r="AD39" s="47">
        <f>IF(Forside!$F$26="Vanskelige",Forside!$F$18/P39,0)</f>
        <v>0</v>
      </c>
      <c r="AE39" s="47">
        <f>IF(Forside!$F$26="Vanskelige",Forside!$F$18/Q39,0)</f>
        <v>0</v>
      </c>
      <c r="AF39" s="47">
        <f>IF(Forside!$F$26="Vanskelige",Forside!$F$18/R39,0)</f>
        <v>0</v>
      </c>
      <c r="AH39" s="8"/>
      <c r="AI39" s="50">
        <v>250</v>
      </c>
      <c r="AJ39" s="47">
        <f>IF(AND(Forside!$F$24="Liten",Forside!$F$22=250),V39,0)</f>
        <v>0</v>
      </c>
      <c r="AK39" s="47">
        <f>IF(AND(Forside!$F$24="Liten",Forside!$F$22=250),W39,0)</f>
        <v>0</v>
      </c>
      <c r="AL39" s="47">
        <f>IF(AND(Forside!$F$24="Liten",Forside!$F$22=250),X39,0)</f>
        <v>0</v>
      </c>
      <c r="AM39" s="47"/>
      <c r="AN39" s="47">
        <f>IF(AND(Forside!$F$24="Middels",Forside!$F$22=250),Z39,0)</f>
        <v>0</v>
      </c>
      <c r="AO39" s="47">
        <f>IF(AND(Forside!$F$24="Middels",Forside!$F$22=250),AA39,0)</f>
        <v>0</v>
      </c>
      <c r="AP39" s="47">
        <f>IF(AND(Forside!$F$24="Middels",Forside!$F$22=250),AB39,0)</f>
        <v>0</v>
      </c>
      <c r="AQ39" s="47"/>
      <c r="AR39" s="47">
        <f>IF(AND(Forside!$F$24="Stor",Forside!$F$22=250),AD39,0)</f>
        <v>0</v>
      </c>
      <c r="AS39" s="47">
        <f>IF(AND(Forside!$F$24="Stor",Forside!$F$22=250),AE39,0)</f>
        <v>0</v>
      </c>
      <c r="AT39" s="47">
        <f>IF(AND(Forside!$F$24="Stor",Forside!$F$22=250),AF39,0)</f>
        <v>0</v>
      </c>
      <c r="AV39" s="116"/>
      <c r="AW39" s="129">
        <v>250</v>
      </c>
      <c r="AX39" s="130">
        <f>IF(Forside!$F$20=8,AJ39,0)</f>
        <v>0</v>
      </c>
      <c r="AY39" s="130">
        <f>IF(Forside!$F$20=8,AK39,0)</f>
        <v>0</v>
      </c>
      <c r="AZ39" s="130">
        <f>IF(Forside!$F$20=8,AL39,0)</f>
        <v>0</v>
      </c>
      <c r="BA39" s="130"/>
      <c r="BB39" s="130">
        <f>IF(Forside!$F$20=8,AN39,0)</f>
        <v>0</v>
      </c>
      <c r="BC39" s="130">
        <f>IF(Forside!$F$20=8,AO39,0)</f>
        <v>0</v>
      </c>
      <c r="BD39" s="130">
        <f>IF(Forside!$F$20=8,AP39,0)</f>
        <v>0</v>
      </c>
      <c r="BE39" s="130"/>
      <c r="BF39" s="130">
        <f>IF(Forside!$F$20=8,AR39,0)</f>
        <v>0</v>
      </c>
      <c r="BG39" s="130">
        <f>IF(Forside!$F$20=8,AS39,0)</f>
        <v>0</v>
      </c>
      <c r="BH39" s="130">
        <f>IF(Forside!$F$20=8,AT39,0)</f>
        <v>0</v>
      </c>
      <c r="BJ39" s="82"/>
      <c r="BK39" s="95">
        <v>250</v>
      </c>
      <c r="BL39" s="96">
        <f t="shared" si="9"/>
        <v>0</v>
      </c>
      <c r="BM39" s="96">
        <f t="shared" si="10"/>
        <v>0</v>
      </c>
      <c r="BN39" s="96">
        <f t="shared" si="11"/>
        <v>0</v>
      </c>
      <c r="BO39" s="96"/>
      <c r="BP39" s="96">
        <f t="shared" si="12"/>
        <v>0</v>
      </c>
      <c r="BQ39" s="96">
        <f t="shared" si="13"/>
        <v>0</v>
      </c>
      <c r="BR39" s="96">
        <f t="shared" si="14"/>
        <v>0</v>
      </c>
      <c r="BS39" s="96"/>
      <c r="BT39" s="96">
        <f t="shared" si="15"/>
        <v>0</v>
      </c>
      <c r="BU39" s="96">
        <f t="shared" si="16"/>
        <v>0</v>
      </c>
      <c r="BV39" s="96">
        <f t="shared" si="17"/>
        <v>0</v>
      </c>
    </row>
    <row r="40" spans="6:74" ht="18" customHeight="1" thickBot="1">
      <c r="F40" s="19"/>
      <c r="G40" s="51">
        <v>400</v>
      </c>
      <c r="H40" s="38">
        <v>16.5</v>
      </c>
      <c r="I40" s="38">
        <v>15.1</v>
      </c>
      <c r="J40" s="38">
        <v>15.9</v>
      </c>
      <c r="K40" s="39"/>
      <c r="L40" s="40">
        <v>18.3</v>
      </c>
      <c r="M40" s="40">
        <v>17</v>
      </c>
      <c r="N40" s="40">
        <v>17.899999999999999</v>
      </c>
      <c r="O40" s="41"/>
      <c r="P40" s="38">
        <v>20.5</v>
      </c>
      <c r="Q40" s="38">
        <v>18.600000000000001</v>
      </c>
      <c r="R40" s="38">
        <v>19.399999999999999</v>
      </c>
      <c r="T40" s="19"/>
      <c r="U40" s="51">
        <v>400</v>
      </c>
      <c r="V40" s="47">
        <f>IF(Forside!$F$26="Vanskelige",Forside!$F$18/H40,0)</f>
        <v>0</v>
      </c>
      <c r="W40" s="47">
        <f>IF(Forside!$F$26="Vanskelige",Forside!$F$18/I40,0)</f>
        <v>0</v>
      </c>
      <c r="X40" s="47">
        <f>IF(Forside!$F$26="Vanskelige",Forside!$F$18/J40,0)</f>
        <v>0</v>
      </c>
      <c r="Y40" s="47"/>
      <c r="Z40" s="47">
        <f>IF(Forside!$F$26="Vanskelige",Forside!$F$18/L40,0)</f>
        <v>0</v>
      </c>
      <c r="AA40" s="47">
        <f>IF(Forside!$F$26="Vanskelige",Forside!$F$18/M40,0)</f>
        <v>0</v>
      </c>
      <c r="AB40" s="47">
        <f>IF(Forside!$F$26="Vanskelige",Forside!$F$18/N40,0)</f>
        <v>0</v>
      </c>
      <c r="AC40" s="47"/>
      <c r="AD40" s="47">
        <f>IF(Forside!$F$26="Vanskelige",Forside!$F$18/P40,0)</f>
        <v>0</v>
      </c>
      <c r="AE40" s="47">
        <f>IF(Forside!$F$26="Vanskelige",Forside!$F$18/Q40,0)</f>
        <v>0</v>
      </c>
      <c r="AF40" s="47">
        <f>IF(Forside!$F$26="Vanskelige",Forside!$F$18/R40,0)</f>
        <v>0</v>
      </c>
      <c r="AH40" s="19"/>
      <c r="AI40" s="51">
        <v>400</v>
      </c>
      <c r="AJ40" s="47">
        <f>IF(AND(Forside!$F$24="Liten",Forside!$F$22=400),V40,0)</f>
        <v>0</v>
      </c>
      <c r="AK40" s="47">
        <f>IF(AND(Forside!$F$24="Liten",Forside!$F$22=400),W40,0)</f>
        <v>0</v>
      </c>
      <c r="AL40" s="47">
        <f>IF(AND(Forside!$F$24="Liten",Forside!$F$22=400),X40,0)</f>
        <v>0</v>
      </c>
      <c r="AM40" s="47"/>
      <c r="AN40" s="47">
        <f>IF(AND(Forside!$F$24="Middels",Forside!$F$22=400),Z40,0)</f>
        <v>0</v>
      </c>
      <c r="AO40" s="47">
        <f>IF(AND(Forside!$F$24="Middels",Forside!$F$22=400),AA40,0)</f>
        <v>0</v>
      </c>
      <c r="AP40" s="47">
        <f>IF(AND(Forside!$F$24="Middels",Forside!$F$22=400),AB40,0)</f>
        <v>0</v>
      </c>
      <c r="AQ40" s="47"/>
      <c r="AR40" s="47">
        <f>IF(AND(Forside!$F$24="Stor",Forside!$F$22=400),AD40,0)</f>
        <v>0</v>
      </c>
      <c r="AS40" s="47">
        <f>IF(AND(Forside!$F$24="Stor",Forside!$F$22=400),AE40,0)</f>
        <v>0</v>
      </c>
      <c r="AT40" s="47">
        <f>IF(AND(Forside!$F$24="Stor",Forside!$F$22=400),AF40,0)</f>
        <v>0</v>
      </c>
      <c r="AV40" s="133"/>
      <c r="AW40" s="132">
        <v>400</v>
      </c>
      <c r="AX40" s="130">
        <f>IF(Forside!$F$20=8,AJ40,0)</f>
        <v>0</v>
      </c>
      <c r="AY40" s="130">
        <f>IF(Forside!$F$20=8,AK40,0)</f>
        <v>0</v>
      </c>
      <c r="AZ40" s="130">
        <f>IF(Forside!$F$20=8,AL40,0)</f>
        <v>0</v>
      </c>
      <c r="BA40" s="130"/>
      <c r="BB40" s="130">
        <f>IF(Forside!$F$20=8,AN40,0)</f>
        <v>0</v>
      </c>
      <c r="BC40" s="130">
        <f>IF(Forside!$F$20=8,AO40,0)</f>
        <v>0</v>
      </c>
      <c r="BD40" s="130">
        <f>IF(Forside!$F$20=8,AP40,0)</f>
        <v>0</v>
      </c>
      <c r="BE40" s="130"/>
      <c r="BF40" s="130">
        <f>IF(Forside!$F$20=8,AR40,0)</f>
        <v>0</v>
      </c>
      <c r="BG40" s="130">
        <f>IF(Forside!$F$20=8,AS40,0)</f>
        <v>0</v>
      </c>
      <c r="BH40" s="130">
        <f>IF(Forside!$F$20=8,AT40,0)</f>
        <v>0</v>
      </c>
      <c r="BJ40" s="99"/>
      <c r="BK40" s="98">
        <v>400</v>
      </c>
      <c r="BL40" s="96">
        <f t="shared" si="9"/>
        <v>0</v>
      </c>
      <c r="BM40" s="96">
        <f t="shared" si="10"/>
        <v>0</v>
      </c>
      <c r="BN40" s="96">
        <f t="shared" si="11"/>
        <v>0</v>
      </c>
      <c r="BO40" s="96"/>
      <c r="BP40" s="96">
        <f t="shared" si="12"/>
        <v>0</v>
      </c>
      <c r="BQ40" s="96">
        <f t="shared" si="13"/>
        <v>0</v>
      </c>
      <c r="BR40" s="96">
        <f t="shared" si="14"/>
        <v>0</v>
      </c>
      <c r="BS40" s="96"/>
      <c r="BT40" s="96">
        <f t="shared" si="15"/>
        <v>0</v>
      </c>
      <c r="BU40" s="96">
        <f t="shared" si="16"/>
        <v>0</v>
      </c>
      <c r="BV40" s="96">
        <f t="shared" si="17"/>
        <v>0</v>
      </c>
    </row>
    <row r="41" spans="6:74" ht="18" customHeight="1" thickBot="1">
      <c r="F41" s="2" t="s">
        <v>1</v>
      </c>
      <c r="G41" s="50">
        <v>50</v>
      </c>
      <c r="H41" s="32">
        <v>30.2</v>
      </c>
      <c r="I41" s="32">
        <v>26.8</v>
      </c>
      <c r="J41" s="32">
        <v>26.4</v>
      </c>
      <c r="K41" s="33"/>
      <c r="L41" s="34">
        <v>32.1</v>
      </c>
      <c r="M41" s="34">
        <v>28.5</v>
      </c>
      <c r="N41" s="34">
        <v>28</v>
      </c>
      <c r="O41" s="35"/>
      <c r="P41" s="32">
        <v>33.6</v>
      </c>
      <c r="Q41" s="32">
        <v>29.7</v>
      </c>
      <c r="R41" s="32">
        <v>29.2</v>
      </c>
      <c r="T41" s="73" t="s">
        <v>1</v>
      </c>
      <c r="U41" s="50">
        <v>50</v>
      </c>
      <c r="V41" s="47">
        <f>IF(Forside!$F$26="Vanskelige",Forside!$F$18/H41,0)</f>
        <v>0</v>
      </c>
      <c r="W41" s="47">
        <f>IF(Forside!$F$26="Vanskelige",Forside!$F$18/I41,0)</f>
        <v>0</v>
      </c>
      <c r="X41" s="47">
        <f>IF(Forside!$F$26="Vanskelige",Forside!$F$18/J41,0)</f>
        <v>0</v>
      </c>
      <c r="Y41" s="47"/>
      <c r="Z41" s="47">
        <f>IF(Forside!$F$26="Vanskelige",Forside!$F$18/L41,0)</f>
        <v>0</v>
      </c>
      <c r="AA41" s="47">
        <f>IF(Forside!$F$26="Vanskelige",Forside!$F$18/M41,0)</f>
        <v>0</v>
      </c>
      <c r="AB41" s="47">
        <f>IF(Forside!$F$26="Vanskelige",Forside!$F$18/N41,0)</f>
        <v>0</v>
      </c>
      <c r="AC41" s="47"/>
      <c r="AD41" s="47">
        <f>IF(Forside!$F$26="Vanskelige",Forside!$F$18/P41,0)</f>
        <v>0</v>
      </c>
      <c r="AE41" s="47">
        <f>IF(Forside!$F$26="Vanskelige",Forside!$F$18/Q41,0)</f>
        <v>0</v>
      </c>
      <c r="AF41" s="47">
        <f>IF(Forside!$F$26="Vanskelige",Forside!$F$18/R41,0)</f>
        <v>0</v>
      </c>
      <c r="AH41" s="73" t="s">
        <v>1</v>
      </c>
      <c r="AI41" s="50">
        <v>50</v>
      </c>
      <c r="AJ41" s="47">
        <f>IF(AND(Forside!$F$24="Liten",Forside!$F$22=50),V41,0)</f>
        <v>0</v>
      </c>
      <c r="AK41" s="47">
        <f>IF(AND(Forside!$F$24="Liten",Forside!$F$22=50),W41,0)</f>
        <v>0</v>
      </c>
      <c r="AL41" s="47">
        <f>IF(AND(Forside!$F$24="Liten",Forside!$F$22=50),X41,0)</f>
        <v>0</v>
      </c>
      <c r="AM41" s="47"/>
      <c r="AN41" s="47">
        <f>IF(AND(Forside!$F$24="Middels",Forside!$F$22=50),Z41,0)</f>
        <v>0</v>
      </c>
      <c r="AO41" s="47">
        <f>IF(AND(Forside!$F$24="Middels",Forside!$F$22=50),AA41,0)</f>
        <v>0</v>
      </c>
      <c r="AP41" s="47">
        <f>IF(AND(Forside!$F$24="Middels",Forside!$F$22=50),AB41,0)</f>
        <v>0</v>
      </c>
      <c r="AQ41" s="47"/>
      <c r="AR41" s="47">
        <f>IF(AND(Forside!$F$24="Stor",Forside!$F$22=50),AD41,0)</f>
        <v>0</v>
      </c>
      <c r="AS41" s="47">
        <f>IF(AND(Forside!$F$24="Stor",Forside!$F$22=50),AE41,0)</f>
        <v>0</v>
      </c>
      <c r="AT41" s="47">
        <f>IF(AND(Forside!$F$24="Stor",Forside!$F$22=50),AF41,0)</f>
        <v>0</v>
      </c>
      <c r="AV41" s="128" t="s">
        <v>1</v>
      </c>
      <c r="AW41" s="129">
        <v>50</v>
      </c>
      <c r="AX41" s="130">
        <f>IF(Forside!$F$20=13,AJ41,0)</f>
        <v>0</v>
      </c>
      <c r="AY41" s="130">
        <f>IF(Forside!$F$20=13,AK41,0)</f>
        <v>0</v>
      </c>
      <c r="AZ41" s="130">
        <f>IF(Forside!$F$20=13,AL41,0)</f>
        <v>0</v>
      </c>
      <c r="BA41" s="130"/>
      <c r="BB41" s="130">
        <f>IF(Forside!$F$20=13,AN41,0)</f>
        <v>0</v>
      </c>
      <c r="BC41" s="130">
        <f>IF(Forside!$F$20=13,AO41,0)</f>
        <v>0</v>
      </c>
      <c r="BD41" s="130">
        <f>IF(Forside!$F$20=13,AP41,0)</f>
        <v>0</v>
      </c>
      <c r="BE41" s="130"/>
      <c r="BF41" s="130">
        <f>IF(Forside!$F$20=13,AR41,0)</f>
        <v>0</v>
      </c>
      <c r="BG41" s="130">
        <f>IF(Forside!$F$20=13,AS41,0)</f>
        <v>0</v>
      </c>
      <c r="BH41" s="130">
        <f>IF(Forside!$F$20=13,AT41,0)</f>
        <v>0</v>
      </c>
      <c r="BJ41" s="94" t="s">
        <v>1</v>
      </c>
      <c r="BK41" s="95">
        <v>50</v>
      </c>
      <c r="BL41" s="96">
        <f t="shared" si="9"/>
        <v>0</v>
      </c>
      <c r="BM41" s="96">
        <f t="shared" si="10"/>
        <v>0</v>
      </c>
      <c r="BN41" s="96">
        <f t="shared" si="11"/>
        <v>0</v>
      </c>
      <c r="BO41" s="96"/>
      <c r="BP41" s="96">
        <f t="shared" si="12"/>
        <v>0</v>
      </c>
      <c r="BQ41" s="96">
        <f t="shared" si="13"/>
        <v>0</v>
      </c>
      <c r="BR41" s="96">
        <f t="shared" si="14"/>
        <v>0</v>
      </c>
      <c r="BS41" s="96"/>
      <c r="BT41" s="96">
        <f t="shared" si="15"/>
        <v>0</v>
      </c>
      <c r="BU41" s="96">
        <f t="shared" si="16"/>
        <v>0</v>
      </c>
      <c r="BV41" s="96">
        <f t="shared" si="17"/>
        <v>0</v>
      </c>
    </row>
    <row r="42" spans="6:74" ht="18" customHeight="1" thickBot="1">
      <c r="F42" s="8"/>
      <c r="G42" s="50">
        <v>100</v>
      </c>
      <c r="H42" s="32">
        <v>26.4</v>
      </c>
      <c r="I42" s="36">
        <v>24</v>
      </c>
      <c r="J42" s="36">
        <v>24</v>
      </c>
      <c r="K42" s="33"/>
      <c r="L42" s="34">
        <v>28.7</v>
      </c>
      <c r="M42" s="34">
        <v>25.9</v>
      </c>
      <c r="N42" s="34">
        <v>25.8</v>
      </c>
      <c r="O42" s="35"/>
      <c r="P42" s="32">
        <v>30.5</v>
      </c>
      <c r="Q42" s="32">
        <v>27.4</v>
      </c>
      <c r="R42" s="32">
        <v>27.2</v>
      </c>
      <c r="T42" s="8"/>
      <c r="U42" s="50">
        <v>100</v>
      </c>
      <c r="V42" s="47">
        <f>IF(Forside!$F$26="Vanskelige",Forside!$F$18/H42,0)</f>
        <v>0</v>
      </c>
      <c r="W42" s="47">
        <f>IF(Forside!$F$26="Vanskelige",Forside!$F$18/I42,0)</f>
        <v>0</v>
      </c>
      <c r="X42" s="47">
        <f>IF(Forside!$F$26="Vanskelige",Forside!$F$18/J42,0)</f>
        <v>0</v>
      </c>
      <c r="Y42" s="47"/>
      <c r="Z42" s="47">
        <f>IF(Forside!$F$26="Vanskelige",Forside!$F$18/L42,0)</f>
        <v>0</v>
      </c>
      <c r="AA42" s="47">
        <f>IF(Forside!$F$26="Vanskelige",Forside!$F$18/M42,0)</f>
        <v>0</v>
      </c>
      <c r="AB42" s="47">
        <f>IF(Forside!$F$26="Vanskelige",Forside!$F$18/N42,0)</f>
        <v>0</v>
      </c>
      <c r="AC42" s="47"/>
      <c r="AD42" s="47">
        <f>IF(Forside!$F$26="Vanskelige",Forside!$F$18/P42,0)</f>
        <v>0</v>
      </c>
      <c r="AE42" s="47">
        <f>IF(Forside!$F$26="Vanskelige",Forside!$F$18/Q42,0)</f>
        <v>0</v>
      </c>
      <c r="AF42" s="47">
        <f>IF(Forside!$F$26="Vanskelige",Forside!$F$18/R42,0)</f>
        <v>0</v>
      </c>
      <c r="AH42" s="8"/>
      <c r="AI42" s="50">
        <v>100</v>
      </c>
      <c r="AJ42" s="47">
        <f>IF(AND(Forside!$F$24="Liten",Forside!$F$22=100),V42,0)</f>
        <v>0</v>
      </c>
      <c r="AK42" s="47">
        <f>IF(AND(Forside!$F$24="Liten",Forside!$F$22=100),W42,0)</f>
        <v>0</v>
      </c>
      <c r="AL42" s="47">
        <f>IF(AND(Forside!$F$24="Liten",Forside!$F$22=100),X42,0)</f>
        <v>0</v>
      </c>
      <c r="AM42" s="47"/>
      <c r="AN42" s="47">
        <f>IF(AND(Forside!$F$24="Middels",Forside!$F$22=100),Z42,0)</f>
        <v>0</v>
      </c>
      <c r="AO42" s="47">
        <f>IF(AND(Forside!$F$24="Middels",Forside!$F$22=100),AA42,0)</f>
        <v>0</v>
      </c>
      <c r="AP42" s="47">
        <f>IF(AND(Forside!$F$24="Middels",Forside!$F$22=100),AB42,0)</f>
        <v>0</v>
      </c>
      <c r="AQ42" s="47"/>
      <c r="AR42" s="47">
        <f>IF(AND(Forside!$F$24="Stor",Forside!$F$22=100),AD42,0)</f>
        <v>0</v>
      </c>
      <c r="AS42" s="47">
        <f>IF(AND(Forside!$F$24="Stor",Forside!$F$22=100),AE42,0)</f>
        <v>0</v>
      </c>
      <c r="AT42" s="47">
        <f>IF(AND(Forside!$F$24="Stor",Forside!$F$22=100),AF42,0)</f>
        <v>0</v>
      </c>
      <c r="AV42" s="116"/>
      <c r="AW42" s="129">
        <v>100</v>
      </c>
      <c r="AX42" s="130">
        <f>IF(Forside!$F$20=13,AJ42,0)</f>
        <v>0</v>
      </c>
      <c r="AY42" s="130">
        <f>IF(Forside!$F$20=13,AK42,0)</f>
        <v>0</v>
      </c>
      <c r="AZ42" s="130">
        <f>IF(Forside!$F$20=13,AL42,0)</f>
        <v>0</v>
      </c>
      <c r="BA42" s="130"/>
      <c r="BB42" s="130">
        <f>IF(Forside!$F$20=13,AN42,0)</f>
        <v>0</v>
      </c>
      <c r="BC42" s="130">
        <f>IF(Forside!$F$20=13,AO42,0)</f>
        <v>0</v>
      </c>
      <c r="BD42" s="130">
        <f>IF(Forside!$F$20=13,AP42,0)</f>
        <v>0</v>
      </c>
      <c r="BE42" s="130"/>
      <c r="BF42" s="130">
        <f>IF(Forside!$F$20=13,AR42,0)</f>
        <v>0</v>
      </c>
      <c r="BG42" s="130">
        <f>IF(Forside!$F$20=13,AS42,0)</f>
        <v>0</v>
      </c>
      <c r="BH42" s="130">
        <f>IF(Forside!$F$20=13,AT42,0)</f>
        <v>0</v>
      </c>
      <c r="BJ42" s="82"/>
      <c r="BK42" s="95">
        <v>100</v>
      </c>
      <c r="BL42" s="96">
        <f t="shared" si="9"/>
        <v>0</v>
      </c>
      <c r="BM42" s="96">
        <f t="shared" si="10"/>
        <v>0</v>
      </c>
      <c r="BN42" s="96">
        <f t="shared" si="11"/>
        <v>0</v>
      </c>
      <c r="BO42" s="96"/>
      <c r="BP42" s="96">
        <f t="shared" si="12"/>
        <v>0</v>
      </c>
      <c r="BQ42" s="96">
        <f t="shared" si="13"/>
        <v>0</v>
      </c>
      <c r="BR42" s="96">
        <f t="shared" si="14"/>
        <v>0</v>
      </c>
      <c r="BS42" s="96"/>
      <c r="BT42" s="96">
        <f t="shared" si="15"/>
        <v>0</v>
      </c>
      <c r="BU42" s="96">
        <f t="shared" si="16"/>
        <v>0</v>
      </c>
      <c r="BV42" s="96">
        <f t="shared" si="17"/>
        <v>0</v>
      </c>
    </row>
    <row r="43" spans="6:74" ht="18" customHeight="1" thickBot="1">
      <c r="F43" s="8"/>
      <c r="G43" s="50">
        <v>250</v>
      </c>
      <c r="H43" s="32">
        <v>20.100000000000001</v>
      </c>
      <c r="I43" s="32">
        <v>19</v>
      </c>
      <c r="J43" s="32">
        <v>19.5</v>
      </c>
      <c r="K43" s="33"/>
      <c r="L43" s="34">
        <v>22.7</v>
      </c>
      <c r="M43" s="34">
        <v>21.1</v>
      </c>
      <c r="N43" s="34">
        <v>21.6</v>
      </c>
      <c r="O43" s="35"/>
      <c r="P43" s="32">
        <v>24.8</v>
      </c>
      <c r="Q43" s="32">
        <v>22.9</v>
      </c>
      <c r="R43" s="32">
        <v>23.2</v>
      </c>
      <c r="T43" s="8"/>
      <c r="U43" s="50">
        <v>250</v>
      </c>
      <c r="V43" s="47">
        <f>IF(Forside!$F$26="Vanskelige",Forside!$F$18/H43,0)</f>
        <v>0</v>
      </c>
      <c r="W43" s="47">
        <f>IF(Forside!$F$26="Vanskelige",Forside!$F$18/I43,0)</f>
        <v>0</v>
      </c>
      <c r="X43" s="47">
        <f>IF(Forside!$F$26="Vanskelige",Forside!$F$18/J43,0)</f>
        <v>0</v>
      </c>
      <c r="Y43" s="47"/>
      <c r="Z43" s="47">
        <f>IF(Forside!$F$26="Vanskelige",Forside!$F$18/L43,0)</f>
        <v>0</v>
      </c>
      <c r="AA43" s="47">
        <f>IF(Forside!$F$26="Vanskelige",Forside!$F$18/M43,0)</f>
        <v>0</v>
      </c>
      <c r="AB43" s="47">
        <f>IF(Forside!$F$26="Vanskelige",Forside!$F$18/N43,0)</f>
        <v>0</v>
      </c>
      <c r="AC43" s="47"/>
      <c r="AD43" s="47">
        <f>IF(Forside!$F$26="Vanskelige",Forside!$F$18/P43,0)</f>
        <v>0</v>
      </c>
      <c r="AE43" s="47">
        <f>IF(Forside!$F$26="Vanskelige",Forside!$F$18/Q43,0)</f>
        <v>0</v>
      </c>
      <c r="AF43" s="47">
        <f>IF(Forside!$F$26="Vanskelige",Forside!$F$18/R43,0)</f>
        <v>0</v>
      </c>
      <c r="AH43" s="8"/>
      <c r="AI43" s="50">
        <v>250</v>
      </c>
      <c r="AJ43" s="47">
        <f>IF(AND(Forside!$F$24="Liten",Forside!$F$22=250),V43,0)</f>
        <v>0</v>
      </c>
      <c r="AK43" s="47">
        <f>IF(AND(Forside!$F$24="Liten",Forside!$F$22=250),W43,0)</f>
        <v>0</v>
      </c>
      <c r="AL43" s="47">
        <f>IF(AND(Forside!$F$24="Liten",Forside!$F$22=250),X43,0)</f>
        <v>0</v>
      </c>
      <c r="AM43" s="47"/>
      <c r="AN43" s="47">
        <f>IF(AND(Forside!$F$24="Middels",Forside!$F$22=250),Z43,0)</f>
        <v>0</v>
      </c>
      <c r="AO43" s="47">
        <f>IF(AND(Forside!$F$24="Middels",Forside!$F$22=250),AA43,0)</f>
        <v>0</v>
      </c>
      <c r="AP43" s="47">
        <f>IF(AND(Forside!$F$24="Middels",Forside!$F$22=250),AB43,0)</f>
        <v>0</v>
      </c>
      <c r="AQ43" s="47"/>
      <c r="AR43" s="47">
        <f>IF(AND(Forside!$F$24="Stor",Forside!$F$22=250),AD43,0)</f>
        <v>0</v>
      </c>
      <c r="AS43" s="47">
        <f>IF(AND(Forside!$F$24="Stor",Forside!$F$22=250),AE43,0)</f>
        <v>0</v>
      </c>
      <c r="AT43" s="47">
        <f>IF(AND(Forside!$F$24="Stor",Forside!$F$22=250),AF43,0)</f>
        <v>0</v>
      </c>
      <c r="AV43" s="116"/>
      <c r="AW43" s="129">
        <v>250</v>
      </c>
      <c r="AX43" s="130">
        <f>IF(Forside!$F$20=13,AJ43,0)</f>
        <v>0</v>
      </c>
      <c r="AY43" s="130">
        <f>IF(Forside!$F$20=13,AK43,0)</f>
        <v>0</v>
      </c>
      <c r="AZ43" s="130">
        <f>IF(Forside!$F$20=13,AL43,0)</f>
        <v>0</v>
      </c>
      <c r="BA43" s="130"/>
      <c r="BB43" s="130">
        <f>IF(Forside!$F$20=13,AN43,0)</f>
        <v>0</v>
      </c>
      <c r="BC43" s="130">
        <f>IF(Forside!$F$20=13,AO43,0)</f>
        <v>0</v>
      </c>
      <c r="BD43" s="130">
        <f>IF(Forside!$F$20=13,AP43,0)</f>
        <v>0</v>
      </c>
      <c r="BE43" s="130"/>
      <c r="BF43" s="130">
        <f>IF(Forside!$F$20=13,AR43,0)</f>
        <v>0</v>
      </c>
      <c r="BG43" s="130">
        <f>IF(Forside!$F$20=13,AS43,0)</f>
        <v>0</v>
      </c>
      <c r="BH43" s="130">
        <f>IF(Forside!$F$20=13,AT43,0)</f>
        <v>0</v>
      </c>
      <c r="BJ43" s="82"/>
      <c r="BK43" s="95">
        <v>250</v>
      </c>
      <c r="BL43" s="96">
        <f t="shared" si="9"/>
        <v>0</v>
      </c>
      <c r="BM43" s="96">
        <f t="shared" si="10"/>
        <v>0</v>
      </c>
      <c r="BN43" s="96">
        <f t="shared" si="11"/>
        <v>0</v>
      </c>
      <c r="BO43" s="96"/>
      <c r="BP43" s="96">
        <f t="shared" si="12"/>
        <v>0</v>
      </c>
      <c r="BQ43" s="96">
        <f t="shared" si="13"/>
        <v>0</v>
      </c>
      <c r="BR43" s="96">
        <f t="shared" si="14"/>
        <v>0</v>
      </c>
      <c r="BS43" s="96"/>
      <c r="BT43" s="96">
        <f t="shared" si="15"/>
        <v>0</v>
      </c>
      <c r="BU43" s="96">
        <f t="shared" si="16"/>
        <v>0</v>
      </c>
      <c r="BV43" s="96">
        <f t="shared" si="17"/>
        <v>0</v>
      </c>
    </row>
    <row r="44" spans="6:74" ht="18" customHeight="1" thickBot="1">
      <c r="F44" s="19"/>
      <c r="G44" s="51">
        <v>400</v>
      </c>
      <c r="H44" s="38">
        <v>16.600000000000001</v>
      </c>
      <c r="I44" s="38">
        <v>16.100000000000001</v>
      </c>
      <c r="J44" s="38">
        <v>16.7</v>
      </c>
      <c r="K44" s="39"/>
      <c r="L44" s="40">
        <v>19.100000000000001</v>
      </c>
      <c r="M44" s="40">
        <v>18.2</v>
      </c>
      <c r="N44" s="40">
        <v>18.899999999999999</v>
      </c>
      <c r="O44" s="41"/>
      <c r="P44" s="38">
        <v>21.2</v>
      </c>
      <c r="Q44" s="38">
        <v>20</v>
      </c>
      <c r="R44" s="38">
        <v>20.6</v>
      </c>
      <c r="T44" s="19"/>
      <c r="U44" s="51">
        <v>400</v>
      </c>
      <c r="V44" s="47">
        <f>IF(Forside!$F$26="Vanskelige",Forside!$F$18/H44,0)</f>
        <v>0</v>
      </c>
      <c r="W44" s="47">
        <f>IF(Forside!$F$26="Vanskelige",Forside!$F$18/I44,0)</f>
        <v>0</v>
      </c>
      <c r="X44" s="47">
        <f>IF(Forside!$F$26="Vanskelige",Forside!$F$18/J44,0)</f>
        <v>0</v>
      </c>
      <c r="Y44" s="47"/>
      <c r="Z44" s="47">
        <f>IF(Forside!$F$26="Vanskelige",Forside!$F$18/L44,0)</f>
        <v>0</v>
      </c>
      <c r="AA44" s="47">
        <f>IF(Forside!$F$26="Vanskelige",Forside!$F$18/M44,0)</f>
        <v>0</v>
      </c>
      <c r="AB44" s="47">
        <f>IF(Forside!$F$26="Vanskelige",Forside!$F$18/N44,0)</f>
        <v>0</v>
      </c>
      <c r="AC44" s="47"/>
      <c r="AD44" s="47">
        <f>IF(Forside!$F$26="Vanskelige",Forside!$F$18/P44,0)</f>
        <v>0</v>
      </c>
      <c r="AE44" s="47">
        <f>IF(Forside!$F$26="Vanskelige",Forside!$F$18/Q44,0)</f>
        <v>0</v>
      </c>
      <c r="AF44" s="47">
        <f>IF(Forside!$F$26="Vanskelige",Forside!$F$18/R44,0)</f>
        <v>0</v>
      </c>
      <c r="AH44" s="19"/>
      <c r="AI44" s="51">
        <v>400</v>
      </c>
      <c r="AJ44" s="47">
        <f>IF(AND(Forside!$F$24="Liten",Forside!$F$22=400),V44,0)</f>
        <v>0</v>
      </c>
      <c r="AK44" s="47">
        <f>IF(AND(Forside!$F$24="Liten",Forside!$F$22=400),W44,0)</f>
        <v>0</v>
      </c>
      <c r="AL44" s="47">
        <f>IF(AND(Forside!$F$24="Liten",Forside!$F$22=400),X44,0)</f>
        <v>0</v>
      </c>
      <c r="AM44" s="47"/>
      <c r="AN44" s="47">
        <f>IF(AND(Forside!$F$24="Middels",Forside!$F$22=400),Z44,0)</f>
        <v>0</v>
      </c>
      <c r="AO44" s="47">
        <f>IF(AND(Forside!$F$24="Middels",Forside!$F$22=400),AA44,0)</f>
        <v>0</v>
      </c>
      <c r="AP44" s="47">
        <f>IF(AND(Forside!$F$24="Middels",Forside!$F$22=400),AB44,0)</f>
        <v>0</v>
      </c>
      <c r="AQ44" s="47"/>
      <c r="AR44" s="47">
        <f>IF(AND(Forside!$F$24="Stor",Forside!$F$22=400),AD44,0)</f>
        <v>0</v>
      </c>
      <c r="AS44" s="47">
        <f>IF(AND(Forside!$F$24="Stor",Forside!$F$22=400),AE44,0)</f>
        <v>0</v>
      </c>
      <c r="AT44" s="47">
        <f>IF(AND(Forside!$F$24="Stor",Forside!$F$22=400),AF44,0)</f>
        <v>0</v>
      </c>
      <c r="AV44" s="133"/>
      <c r="AW44" s="132">
        <v>400</v>
      </c>
      <c r="AX44" s="130">
        <f>IF(Forside!$F$20=13,AJ44,0)</f>
        <v>0</v>
      </c>
      <c r="AY44" s="130">
        <f>IF(Forside!$F$20=13,AK44,0)</f>
        <v>0</v>
      </c>
      <c r="AZ44" s="130">
        <f>IF(Forside!$F$20=13,AL44,0)</f>
        <v>0</v>
      </c>
      <c r="BA44" s="130"/>
      <c r="BB44" s="130">
        <f>IF(Forside!$F$20=13,AN44,0)</f>
        <v>0</v>
      </c>
      <c r="BC44" s="130">
        <f>IF(Forside!$F$20=13,AO44,0)</f>
        <v>0</v>
      </c>
      <c r="BD44" s="130">
        <f>IF(Forside!$F$20=13,AP44,0)</f>
        <v>0</v>
      </c>
      <c r="BE44" s="130"/>
      <c r="BF44" s="130">
        <f>IF(Forside!$F$20=13,AR44,0)</f>
        <v>0</v>
      </c>
      <c r="BG44" s="130">
        <f>IF(Forside!$F$20=13,AS44,0)</f>
        <v>0</v>
      </c>
      <c r="BH44" s="130">
        <f>IF(Forside!$F$20=13,AT44,0)</f>
        <v>0</v>
      </c>
      <c r="BJ44" s="99"/>
      <c r="BK44" s="98">
        <v>400</v>
      </c>
      <c r="BL44" s="96">
        <f t="shared" si="9"/>
        <v>0</v>
      </c>
      <c r="BM44" s="96">
        <f t="shared" si="10"/>
        <v>0</v>
      </c>
      <c r="BN44" s="96">
        <f t="shared" si="11"/>
        <v>0</v>
      </c>
      <c r="BO44" s="96"/>
      <c r="BP44" s="96">
        <f t="shared" si="12"/>
        <v>0</v>
      </c>
      <c r="BQ44" s="96">
        <f t="shared" si="13"/>
        <v>0</v>
      </c>
      <c r="BR44" s="96">
        <f t="shared" si="14"/>
        <v>0</v>
      </c>
      <c r="BS44" s="96"/>
      <c r="BT44" s="96">
        <f t="shared" si="15"/>
        <v>0</v>
      </c>
      <c r="BU44" s="96">
        <f t="shared" si="16"/>
        <v>0</v>
      </c>
      <c r="BV44" s="96">
        <f t="shared" si="17"/>
        <v>0</v>
      </c>
    </row>
    <row r="45" spans="6:74" ht="18" customHeight="1" thickBot="1">
      <c r="F45" s="2" t="s">
        <v>2</v>
      </c>
      <c r="G45" s="50">
        <v>50</v>
      </c>
      <c r="H45" s="32">
        <v>33.700000000000003</v>
      </c>
      <c r="I45" s="32">
        <v>30.6</v>
      </c>
      <c r="J45" s="32">
        <v>30</v>
      </c>
      <c r="K45" s="33"/>
      <c r="L45" s="34">
        <v>36</v>
      </c>
      <c r="M45" s="34">
        <v>32.5</v>
      </c>
      <c r="N45" s="34">
        <v>31.8</v>
      </c>
      <c r="O45" s="35"/>
      <c r="P45" s="32">
        <v>37.700000000000003</v>
      </c>
      <c r="Q45" s="32">
        <v>34</v>
      </c>
      <c r="R45" s="32">
        <v>33.1</v>
      </c>
      <c r="T45" s="73" t="s">
        <v>2</v>
      </c>
      <c r="U45" s="50">
        <v>50</v>
      </c>
      <c r="V45" s="47">
        <f>IF(Forside!$F$26="Vanskelige",Forside!$F$18/H45,0)</f>
        <v>0</v>
      </c>
      <c r="W45" s="47">
        <f>IF(Forside!$F$26="Vanskelige",Forside!$F$18/I45,0)</f>
        <v>0</v>
      </c>
      <c r="X45" s="47">
        <f>IF(Forside!$F$26="Vanskelige",Forside!$F$18/J45,0)</f>
        <v>0</v>
      </c>
      <c r="Y45" s="47"/>
      <c r="Z45" s="47">
        <f>IF(Forside!$F$26="Vanskelige",Forside!$F$18/L45,0)</f>
        <v>0</v>
      </c>
      <c r="AA45" s="47">
        <f>IF(Forside!$F$26="Vanskelige",Forside!$F$18/M45,0)</f>
        <v>0</v>
      </c>
      <c r="AB45" s="47">
        <f>IF(Forside!$F$26="Vanskelige",Forside!$F$18/N45,0)</f>
        <v>0</v>
      </c>
      <c r="AC45" s="47"/>
      <c r="AD45" s="47">
        <f>IF(Forside!$F$26="Vanskelige",Forside!$F$18/P45,0)</f>
        <v>0</v>
      </c>
      <c r="AE45" s="47">
        <f>IF(Forside!$F$26="Vanskelige",Forside!$F$18/Q45,0)</f>
        <v>0</v>
      </c>
      <c r="AF45" s="47">
        <f>IF(Forside!$F$26="Vanskelige",Forside!$F$18/R45,0)</f>
        <v>0</v>
      </c>
      <c r="AH45" s="73" t="s">
        <v>2</v>
      </c>
      <c r="AI45" s="50">
        <v>50</v>
      </c>
      <c r="AJ45" s="47">
        <f>IF(AND(Forside!$F$24="Liten",Forside!$F$22=50),V45,0)</f>
        <v>0</v>
      </c>
      <c r="AK45" s="47">
        <f>IF(AND(Forside!$F$24="Liten",Forside!$F$22=50),W45,0)</f>
        <v>0</v>
      </c>
      <c r="AL45" s="47">
        <f>IF(AND(Forside!$F$24="Liten",Forside!$F$22=50),X45,0)</f>
        <v>0</v>
      </c>
      <c r="AM45" s="47"/>
      <c r="AN45" s="47">
        <f>IF(AND(Forside!$F$24="Middels",Forside!$F$22=50),Z45,0)</f>
        <v>0</v>
      </c>
      <c r="AO45" s="47">
        <f>IF(AND(Forside!$F$24="Middels",Forside!$F$22=50),AA45,0)</f>
        <v>0</v>
      </c>
      <c r="AP45" s="47">
        <f>IF(AND(Forside!$F$24="Middels",Forside!$F$22=50),AB45,0)</f>
        <v>0</v>
      </c>
      <c r="AQ45" s="47"/>
      <c r="AR45" s="47">
        <f>IF(AND(Forside!$F$24="Stor",Forside!$F$22=50),AD45,0)</f>
        <v>0</v>
      </c>
      <c r="AS45" s="47">
        <f>IF(AND(Forside!$F$24="Stor",Forside!$F$22=50),AE45,0)</f>
        <v>0</v>
      </c>
      <c r="AT45" s="47">
        <f>IF(AND(Forside!$F$24="Stor",Forside!$F$22=50),AF45,0)</f>
        <v>0</v>
      </c>
      <c r="AV45" s="128" t="s">
        <v>2</v>
      </c>
      <c r="AW45" s="129">
        <v>50</v>
      </c>
      <c r="AX45" s="130">
        <f>IF(Forside!$F$20=18,AJ45,0)</f>
        <v>0</v>
      </c>
      <c r="AY45" s="130">
        <f>IF(Forside!$F$20=18,AK45,0)</f>
        <v>0</v>
      </c>
      <c r="AZ45" s="130">
        <f>IF(Forside!$F$20=18,AL45,0)</f>
        <v>0</v>
      </c>
      <c r="BA45" s="130"/>
      <c r="BB45" s="130">
        <f>IF(Forside!$F$20=18,AN45,0)</f>
        <v>0</v>
      </c>
      <c r="BC45" s="130">
        <f>IF(Forside!$F$20=18,AO45,0)</f>
        <v>0</v>
      </c>
      <c r="BD45" s="130">
        <f>IF(Forside!$F$20=18,AP45,0)</f>
        <v>0</v>
      </c>
      <c r="BE45" s="130"/>
      <c r="BF45" s="130">
        <f>IF(Forside!$F$20=18,AR45,0)</f>
        <v>0</v>
      </c>
      <c r="BG45" s="130">
        <f>IF(Forside!$F$20=18,AS45,0)</f>
        <v>0</v>
      </c>
      <c r="BH45" s="130">
        <f>IF(Forside!$F$20=18,AT45,0)</f>
        <v>0</v>
      </c>
      <c r="BJ45" s="94" t="s">
        <v>2</v>
      </c>
      <c r="BK45" s="95">
        <v>50</v>
      </c>
      <c r="BL45" s="96">
        <f t="shared" si="9"/>
        <v>0</v>
      </c>
      <c r="BM45" s="96">
        <f t="shared" si="10"/>
        <v>0</v>
      </c>
      <c r="BN45" s="96">
        <f t="shared" si="11"/>
        <v>0</v>
      </c>
      <c r="BO45" s="96"/>
      <c r="BP45" s="96">
        <f t="shared" si="12"/>
        <v>0</v>
      </c>
      <c r="BQ45" s="96">
        <f t="shared" si="13"/>
        <v>0</v>
      </c>
      <c r="BR45" s="96">
        <f t="shared" si="14"/>
        <v>0</v>
      </c>
      <c r="BS45" s="96"/>
      <c r="BT45" s="96">
        <f t="shared" si="15"/>
        <v>0</v>
      </c>
      <c r="BU45" s="96">
        <f t="shared" si="16"/>
        <v>0</v>
      </c>
      <c r="BV45" s="96">
        <f t="shared" si="17"/>
        <v>0</v>
      </c>
    </row>
    <row r="46" spans="6:74" ht="18" customHeight="1" thickBot="1">
      <c r="F46" s="8"/>
      <c r="G46" s="50">
        <v>100</v>
      </c>
      <c r="H46" s="32">
        <v>29.2</v>
      </c>
      <c r="I46" s="32">
        <v>27</v>
      </c>
      <c r="J46" s="32">
        <v>26.9</v>
      </c>
      <c r="K46" s="33"/>
      <c r="L46" s="34">
        <v>31.9</v>
      </c>
      <c r="M46" s="34">
        <v>29.3</v>
      </c>
      <c r="N46" s="34">
        <v>29</v>
      </c>
      <c r="O46" s="35"/>
      <c r="P46" s="32">
        <v>33.9</v>
      </c>
      <c r="Q46" s="32">
        <v>31</v>
      </c>
      <c r="R46" s="32">
        <v>30.6</v>
      </c>
      <c r="T46" s="8"/>
      <c r="U46" s="50">
        <v>100</v>
      </c>
      <c r="V46" s="47">
        <f>IF(Forside!$F$26="Vanskelige",Forside!$F$18/H46,0)</f>
        <v>0</v>
      </c>
      <c r="W46" s="47">
        <f>IF(Forside!$F$26="Vanskelige",Forside!$F$18/I46,0)</f>
        <v>0</v>
      </c>
      <c r="X46" s="47">
        <f>IF(Forside!$F$26="Vanskelige",Forside!$F$18/J46,0)</f>
        <v>0</v>
      </c>
      <c r="Y46" s="47"/>
      <c r="Z46" s="47">
        <f>IF(Forside!$F$26="Vanskelige",Forside!$F$18/L46,0)</f>
        <v>0</v>
      </c>
      <c r="AA46" s="47">
        <f>IF(Forside!$F$26="Vanskelige",Forside!$F$18/M46,0)</f>
        <v>0</v>
      </c>
      <c r="AB46" s="47">
        <f>IF(Forside!$F$26="Vanskelige",Forside!$F$18/N46,0)</f>
        <v>0</v>
      </c>
      <c r="AC46" s="47"/>
      <c r="AD46" s="47">
        <f>IF(Forside!$F$26="Vanskelige",Forside!$F$18/P46,0)</f>
        <v>0</v>
      </c>
      <c r="AE46" s="47">
        <f>IF(Forside!$F$26="Vanskelige",Forside!$F$18/Q46,0)</f>
        <v>0</v>
      </c>
      <c r="AF46" s="47">
        <f>IF(Forside!$F$26="Vanskelige",Forside!$F$18/R46,0)</f>
        <v>0</v>
      </c>
      <c r="AH46" s="8"/>
      <c r="AI46" s="50">
        <v>100</v>
      </c>
      <c r="AJ46" s="47">
        <f>IF(AND(Forside!$F$24="Liten",Forside!$F$22=100),V46,0)</f>
        <v>0</v>
      </c>
      <c r="AK46" s="47">
        <f>IF(AND(Forside!$F$24="Liten",Forside!$F$22=100),W46,0)</f>
        <v>0</v>
      </c>
      <c r="AL46" s="47">
        <f>IF(AND(Forside!$F$24="Liten",Forside!$F$22=100),X46,0)</f>
        <v>0</v>
      </c>
      <c r="AM46" s="47"/>
      <c r="AN46" s="47">
        <f>IF(AND(Forside!$F$24="Middels",Forside!$F$22=100),Z46,0)</f>
        <v>0</v>
      </c>
      <c r="AO46" s="47">
        <f>IF(AND(Forside!$F$24="Middels",Forside!$F$22=100),AA46,0)</f>
        <v>0</v>
      </c>
      <c r="AP46" s="47">
        <f>IF(AND(Forside!$F$24="Middels",Forside!$F$22=100),AB46,0)</f>
        <v>0</v>
      </c>
      <c r="AQ46" s="47"/>
      <c r="AR46" s="47">
        <f>IF(AND(Forside!$F$24="Stor",Forside!$F$22=100),AD46,0)</f>
        <v>0</v>
      </c>
      <c r="AS46" s="47">
        <f>IF(AND(Forside!$F$24="Stor",Forside!$F$22=100),AE46,0)</f>
        <v>0</v>
      </c>
      <c r="AT46" s="47">
        <f>IF(AND(Forside!$F$24="Stor",Forside!$F$22=100),AF46,0)</f>
        <v>0</v>
      </c>
      <c r="AV46" s="116"/>
      <c r="AW46" s="129">
        <v>100</v>
      </c>
      <c r="AX46" s="130">
        <f>IF(Forside!$F$20=18,AJ46,0)</f>
        <v>0</v>
      </c>
      <c r="AY46" s="130">
        <f>IF(Forside!$F$20=18,AK46,0)</f>
        <v>0</v>
      </c>
      <c r="AZ46" s="130">
        <f>IF(Forside!$F$20=18,AL46,0)</f>
        <v>0</v>
      </c>
      <c r="BA46" s="130"/>
      <c r="BB46" s="130">
        <f>IF(Forside!$F$20=18,AN46,0)</f>
        <v>0</v>
      </c>
      <c r="BC46" s="130">
        <f>IF(Forside!$F$20=18,AO46,0)</f>
        <v>0</v>
      </c>
      <c r="BD46" s="130">
        <f>IF(Forside!$F$20=18,AP46,0)</f>
        <v>0</v>
      </c>
      <c r="BE46" s="130"/>
      <c r="BF46" s="130">
        <f>IF(Forside!$F$20=18,AR46,0)</f>
        <v>0</v>
      </c>
      <c r="BG46" s="130">
        <f>IF(Forside!$F$20=18,AS46,0)</f>
        <v>0</v>
      </c>
      <c r="BH46" s="130">
        <f>IF(Forside!$F$20=18,AT46,0)</f>
        <v>0</v>
      </c>
      <c r="BJ46" s="82"/>
      <c r="BK46" s="95">
        <v>100</v>
      </c>
      <c r="BL46" s="96">
        <f t="shared" si="9"/>
        <v>0</v>
      </c>
      <c r="BM46" s="96">
        <f t="shared" si="10"/>
        <v>0</v>
      </c>
      <c r="BN46" s="96">
        <f t="shared" si="11"/>
        <v>0</v>
      </c>
      <c r="BO46" s="96"/>
      <c r="BP46" s="96">
        <f t="shared" si="12"/>
        <v>0</v>
      </c>
      <c r="BQ46" s="96">
        <f t="shared" si="13"/>
        <v>0</v>
      </c>
      <c r="BR46" s="96">
        <f t="shared" si="14"/>
        <v>0</v>
      </c>
      <c r="BS46" s="96"/>
      <c r="BT46" s="96">
        <f t="shared" si="15"/>
        <v>0</v>
      </c>
      <c r="BU46" s="96">
        <f t="shared" si="16"/>
        <v>0</v>
      </c>
      <c r="BV46" s="96">
        <f t="shared" si="17"/>
        <v>0</v>
      </c>
    </row>
    <row r="47" spans="6:74" ht="18" customHeight="1" thickBot="1">
      <c r="F47" s="8"/>
      <c r="G47" s="50">
        <v>250</v>
      </c>
      <c r="H47" s="32">
        <v>21.8</v>
      </c>
      <c r="I47" s="32">
        <v>20.9</v>
      </c>
      <c r="J47" s="32">
        <v>21.4</v>
      </c>
      <c r="K47" s="33"/>
      <c r="L47" s="34">
        <v>24.7</v>
      </c>
      <c r="M47" s="34">
        <v>23.4</v>
      </c>
      <c r="N47" s="34">
        <v>23.8</v>
      </c>
      <c r="O47" s="35"/>
      <c r="P47" s="32">
        <v>27.1</v>
      </c>
      <c r="Q47" s="32">
        <v>25.5</v>
      </c>
      <c r="R47" s="32">
        <v>25.8</v>
      </c>
      <c r="T47" s="8"/>
      <c r="U47" s="50">
        <v>250</v>
      </c>
      <c r="V47" s="47">
        <f>IF(Forside!$F$26="Vanskelige",Forside!$F$18/H47,0)</f>
        <v>0</v>
      </c>
      <c r="W47" s="47">
        <f>IF(Forside!$F$26="Vanskelige",Forside!$F$18/I47,0)</f>
        <v>0</v>
      </c>
      <c r="X47" s="47">
        <f>IF(Forside!$F$26="Vanskelige",Forside!$F$18/J47,0)</f>
        <v>0</v>
      </c>
      <c r="Y47" s="47"/>
      <c r="Z47" s="47">
        <f>IF(Forside!$F$26="Vanskelige",Forside!$F$18/L47,0)</f>
        <v>0</v>
      </c>
      <c r="AA47" s="47">
        <f>IF(Forside!$F$26="Vanskelige",Forside!$F$18/M47,0)</f>
        <v>0</v>
      </c>
      <c r="AB47" s="47">
        <f>IF(Forside!$F$26="Vanskelige",Forside!$F$18/N47,0)</f>
        <v>0</v>
      </c>
      <c r="AC47" s="47"/>
      <c r="AD47" s="47">
        <f>IF(Forside!$F$26="Vanskelige",Forside!$F$18/P47,0)</f>
        <v>0</v>
      </c>
      <c r="AE47" s="47">
        <f>IF(Forside!$F$26="Vanskelige",Forside!$F$18/Q47,0)</f>
        <v>0</v>
      </c>
      <c r="AF47" s="47">
        <f>IF(Forside!$F$26="Vanskelige",Forside!$F$18/R47,0)</f>
        <v>0</v>
      </c>
      <c r="AH47" s="8"/>
      <c r="AI47" s="50">
        <v>250</v>
      </c>
      <c r="AJ47" s="47">
        <f>IF(AND(Forside!$F$24="Liten",Forside!$F$22=250),V47,0)</f>
        <v>0</v>
      </c>
      <c r="AK47" s="47">
        <f>IF(AND(Forside!$F$24="Liten",Forside!$F$22=250),W47,0)</f>
        <v>0</v>
      </c>
      <c r="AL47" s="47">
        <f>IF(AND(Forside!$F$24="Liten",Forside!$F$22=250),X47,0)</f>
        <v>0</v>
      </c>
      <c r="AM47" s="47"/>
      <c r="AN47" s="47">
        <f>IF(AND(Forside!$F$24="Middels",Forside!$F$22=250),Z47,0)</f>
        <v>0</v>
      </c>
      <c r="AO47" s="47">
        <f>IF(AND(Forside!$F$24="Middels",Forside!$F$22=250),AA47,0)</f>
        <v>0</v>
      </c>
      <c r="AP47" s="47">
        <f>IF(AND(Forside!$F$24="Middels",Forside!$F$22=250),AB47,0)</f>
        <v>0</v>
      </c>
      <c r="AQ47" s="47"/>
      <c r="AR47" s="47">
        <f>IF(AND(Forside!$F$24="Stor",Forside!$F$22=250),AD47,0)</f>
        <v>0</v>
      </c>
      <c r="AS47" s="47">
        <f>IF(AND(Forside!$F$24="Stor",Forside!$F$22=250),AE47,0)</f>
        <v>0</v>
      </c>
      <c r="AT47" s="47">
        <f>IF(AND(Forside!$F$24="Stor",Forside!$F$22=250),AF47,0)</f>
        <v>0</v>
      </c>
      <c r="AV47" s="116"/>
      <c r="AW47" s="129">
        <v>250</v>
      </c>
      <c r="AX47" s="130">
        <f>IF(Forside!$F$20=18,AJ47,0)</f>
        <v>0</v>
      </c>
      <c r="AY47" s="130">
        <f>IF(Forside!$F$20=18,AK47,0)</f>
        <v>0</v>
      </c>
      <c r="AZ47" s="130">
        <f>IF(Forside!$F$20=18,AL47,0)</f>
        <v>0</v>
      </c>
      <c r="BA47" s="130"/>
      <c r="BB47" s="130">
        <f>IF(Forside!$F$20=18,AN47,0)</f>
        <v>0</v>
      </c>
      <c r="BC47" s="130">
        <f>IF(Forside!$F$20=18,AO47,0)</f>
        <v>0</v>
      </c>
      <c r="BD47" s="130">
        <f>IF(Forside!$F$20=18,AP47,0)</f>
        <v>0</v>
      </c>
      <c r="BE47" s="130"/>
      <c r="BF47" s="130">
        <f>IF(Forside!$F$20=18,AR47,0)</f>
        <v>0</v>
      </c>
      <c r="BG47" s="130">
        <f>IF(Forside!$F$20=18,AS47,0)</f>
        <v>0</v>
      </c>
      <c r="BH47" s="130">
        <f>IF(Forside!$F$20=18,AT47,0)</f>
        <v>0</v>
      </c>
      <c r="BJ47" s="82"/>
      <c r="BK47" s="95">
        <v>250</v>
      </c>
      <c r="BL47" s="96">
        <f t="shared" si="9"/>
        <v>0</v>
      </c>
      <c r="BM47" s="96">
        <f t="shared" si="10"/>
        <v>0</v>
      </c>
      <c r="BN47" s="96">
        <f t="shared" si="11"/>
        <v>0</v>
      </c>
      <c r="BO47" s="96"/>
      <c r="BP47" s="96">
        <f t="shared" si="12"/>
        <v>0</v>
      </c>
      <c r="BQ47" s="96">
        <f t="shared" si="13"/>
        <v>0</v>
      </c>
      <c r="BR47" s="96">
        <f t="shared" si="14"/>
        <v>0</v>
      </c>
      <c r="BS47" s="96"/>
      <c r="BT47" s="96">
        <f t="shared" si="15"/>
        <v>0</v>
      </c>
      <c r="BU47" s="96">
        <f t="shared" si="16"/>
        <v>0</v>
      </c>
      <c r="BV47" s="96">
        <f t="shared" si="17"/>
        <v>0</v>
      </c>
    </row>
    <row r="48" spans="6:74" ht="18" customHeight="1" thickBot="1">
      <c r="F48" s="19"/>
      <c r="G48" s="51">
        <v>400</v>
      </c>
      <c r="H48" s="38">
        <v>17.8</v>
      </c>
      <c r="I48" s="38">
        <v>17.399999999999999</v>
      </c>
      <c r="J48" s="38">
        <v>18.2</v>
      </c>
      <c r="K48" s="59"/>
      <c r="L48" s="42">
        <v>20.6</v>
      </c>
      <c r="M48" s="40">
        <v>20</v>
      </c>
      <c r="N48" s="42">
        <v>20.6</v>
      </c>
      <c r="O48" s="41"/>
      <c r="P48" s="38">
        <v>23.1</v>
      </c>
      <c r="Q48" s="38">
        <v>22.1</v>
      </c>
      <c r="R48" s="38">
        <v>22.6</v>
      </c>
      <c r="T48" s="19"/>
      <c r="U48" s="51">
        <v>400</v>
      </c>
      <c r="V48" s="47">
        <f>IF(Forside!$F$26="Vanskelige",Forside!$F$18/H48,0)</f>
        <v>0</v>
      </c>
      <c r="W48" s="47">
        <f>IF(Forside!$F$26="Vanskelige",Forside!$F$18/I48,0)</f>
        <v>0</v>
      </c>
      <c r="X48" s="47">
        <f>IF(Forside!$F$26="Vanskelige",Forside!$F$18/J48,0)</f>
        <v>0</v>
      </c>
      <c r="Y48" s="47"/>
      <c r="Z48" s="47">
        <f>IF(Forside!$F$26="Vanskelige",Forside!$F$18/L48,0)</f>
        <v>0</v>
      </c>
      <c r="AA48" s="47">
        <f>IF(Forside!$F$26="Vanskelige",Forside!$F$18/M48,0)</f>
        <v>0</v>
      </c>
      <c r="AB48" s="47">
        <f>IF(Forside!$F$26="Vanskelige",Forside!$F$18/N48,0)</f>
        <v>0</v>
      </c>
      <c r="AC48" s="47"/>
      <c r="AD48" s="47">
        <f>IF(Forside!$F$26="Vanskelige",Forside!$F$18/P48,0)</f>
        <v>0</v>
      </c>
      <c r="AE48" s="47">
        <f>IF(Forside!$F$26="Vanskelige",Forside!$F$18/Q48,0)</f>
        <v>0</v>
      </c>
      <c r="AF48" s="47">
        <f>IF(Forside!$F$26="Vanskelige",Forside!$F$18/R48,0)</f>
        <v>0</v>
      </c>
      <c r="AH48" s="19"/>
      <c r="AI48" s="51">
        <v>400</v>
      </c>
      <c r="AJ48" s="47">
        <f>IF(AND(Forside!$F$24="Liten",Forside!$F$22=400),V48,0)</f>
        <v>0</v>
      </c>
      <c r="AK48" s="47">
        <f>IF(AND(Forside!$F$24="Liten",Forside!$F$22=400),W48,0)</f>
        <v>0</v>
      </c>
      <c r="AL48" s="47">
        <f>IF(AND(Forside!$F$24="Liten",Forside!$F$22=400),X48,0)</f>
        <v>0</v>
      </c>
      <c r="AM48" s="47"/>
      <c r="AN48" s="47">
        <f>IF(AND(Forside!$F$24="Middels",Forside!$F$22=400),Z48,0)</f>
        <v>0</v>
      </c>
      <c r="AO48" s="47">
        <f>IF(AND(Forside!$F$24="Middels",Forside!$F$22=400),AA48,0)</f>
        <v>0</v>
      </c>
      <c r="AP48" s="47">
        <f>IF(AND(Forside!$F$24="Middels",Forside!$F$22=400),AB48,0)</f>
        <v>0</v>
      </c>
      <c r="AQ48" s="47"/>
      <c r="AR48" s="47">
        <f>IF(AND(Forside!$F$24="Stor",Forside!$F$22=400),AD48,0)</f>
        <v>0</v>
      </c>
      <c r="AS48" s="47">
        <f>IF(AND(Forside!$F$24="Stor",Forside!$F$22=400),AE48,0)</f>
        <v>0</v>
      </c>
      <c r="AT48" s="47">
        <f>IF(AND(Forside!$F$24="Stor",Forside!$F$22=400),AF48,0)</f>
        <v>0</v>
      </c>
      <c r="AV48" s="133"/>
      <c r="AW48" s="132">
        <v>400</v>
      </c>
      <c r="AX48" s="130">
        <f>IF(Forside!$F$20=18,AJ48,0)</f>
        <v>0</v>
      </c>
      <c r="AY48" s="130">
        <f>IF(Forside!$F$20=18,AK48,0)</f>
        <v>0</v>
      </c>
      <c r="AZ48" s="130">
        <f>IF(Forside!$F$20=18,AL48,0)</f>
        <v>0</v>
      </c>
      <c r="BA48" s="130"/>
      <c r="BB48" s="130">
        <f>IF(Forside!$F$20=18,AN48,0)</f>
        <v>0</v>
      </c>
      <c r="BC48" s="130">
        <f>IF(Forside!$F$20=18,AO48,0)</f>
        <v>0</v>
      </c>
      <c r="BD48" s="130">
        <f>IF(Forside!$F$20=18,AP48,0)</f>
        <v>0</v>
      </c>
      <c r="BE48" s="130"/>
      <c r="BF48" s="130">
        <f>IF(Forside!$F$20=18,AR48,0)</f>
        <v>0</v>
      </c>
      <c r="BG48" s="130">
        <f>IF(Forside!$F$20=18,AS48,0)</f>
        <v>0</v>
      </c>
      <c r="BH48" s="130">
        <f>IF(Forside!$F$20=18,AT48,0)</f>
        <v>0</v>
      </c>
      <c r="BJ48" s="99"/>
      <c r="BK48" s="98">
        <v>400</v>
      </c>
      <c r="BL48" s="96">
        <f t="shared" si="9"/>
        <v>0</v>
      </c>
      <c r="BM48" s="96">
        <f t="shared" si="10"/>
        <v>0</v>
      </c>
      <c r="BN48" s="96">
        <f t="shared" si="11"/>
        <v>0</v>
      </c>
      <c r="BO48" s="96"/>
      <c r="BP48" s="96">
        <f t="shared" si="12"/>
        <v>0</v>
      </c>
      <c r="BQ48" s="96">
        <f t="shared" si="13"/>
        <v>0</v>
      </c>
      <c r="BR48" s="96">
        <f t="shared" si="14"/>
        <v>0</v>
      </c>
      <c r="BS48" s="96"/>
      <c r="BT48" s="96">
        <f t="shared" si="15"/>
        <v>0</v>
      </c>
      <c r="BU48" s="96">
        <f t="shared" si="16"/>
        <v>0</v>
      </c>
      <c r="BV48" s="96">
        <f t="shared" si="17"/>
        <v>0</v>
      </c>
    </row>
    <row r="49" spans="3:74" ht="18" customHeight="1" thickBot="1">
      <c r="F49" s="2" t="s">
        <v>3</v>
      </c>
      <c r="G49" s="50">
        <v>50</v>
      </c>
      <c r="H49" s="32">
        <v>35.700000000000003</v>
      </c>
      <c r="I49" s="32">
        <v>32.5</v>
      </c>
      <c r="J49" s="32">
        <v>31.8</v>
      </c>
      <c r="K49" s="33"/>
      <c r="L49" s="34">
        <v>37.9</v>
      </c>
      <c r="M49" s="34">
        <v>34.4</v>
      </c>
      <c r="N49" s="34">
        <v>33.5</v>
      </c>
      <c r="O49" s="35"/>
      <c r="P49" s="32">
        <v>39.700000000000003</v>
      </c>
      <c r="Q49" s="32">
        <v>35.9</v>
      </c>
      <c r="R49" s="32">
        <v>34.799999999999997</v>
      </c>
      <c r="T49" s="73" t="s">
        <v>3</v>
      </c>
      <c r="U49" s="50">
        <v>50</v>
      </c>
      <c r="V49" s="47">
        <f>IF(Forside!$F$26="Vanskelige",Forside!$F$18/H49,0)</f>
        <v>0</v>
      </c>
      <c r="W49" s="47">
        <f>IF(Forside!$F$26="Vanskelige",Forside!$F$18/I49,0)</f>
        <v>0</v>
      </c>
      <c r="X49" s="47">
        <f>IF(Forside!$F$26="Vanskelige",Forside!$F$18/J49,0)</f>
        <v>0</v>
      </c>
      <c r="Y49" s="47"/>
      <c r="Z49" s="47">
        <f>IF(Forside!$F$26="Vanskelige",Forside!$F$18/L49,0)</f>
        <v>0</v>
      </c>
      <c r="AA49" s="47">
        <f>IF(Forside!$F$26="Vanskelige",Forside!$F$18/M49,0)</f>
        <v>0</v>
      </c>
      <c r="AB49" s="47">
        <f>IF(Forside!$F$26="Vanskelige",Forside!$F$18/N49,0)</f>
        <v>0</v>
      </c>
      <c r="AC49" s="47"/>
      <c r="AD49" s="47">
        <f>IF(Forside!$F$26="Vanskelige",Forside!$F$18/P49,0)</f>
        <v>0</v>
      </c>
      <c r="AE49" s="47">
        <f>IF(Forside!$F$26="Vanskelige",Forside!$F$18/Q49,0)</f>
        <v>0</v>
      </c>
      <c r="AF49" s="47">
        <f>IF(Forside!$F$26="Vanskelige",Forside!$F$18/R49,0)</f>
        <v>0</v>
      </c>
      <c r="AH49" s="73" t="s">
        <v>3</v>
      </c>
      <c r="AI49" s="50">
        <v>50</v>
      </c>
      <c r="AJ49" s="47">
        <f>IF(AND(Forside!$F$24="Liten",Forside!$F$22=50),V49,0)</f>
        <v>0</v>
      </c>
      <c r="AK49" s="47">
        <f>IF(AND(Forside!$F$24="Liten",Forside!$F$22=50),W49,0)</f>
        <v>0</v>
      </c>
      <c r="AL49" s="47">
        <f>IF(AND(Forside!$F$24="Liten",Forside!$F$22=50),X49,0)</f>
        <v>0</v>
      </c>
      <c r="AM49" s="47"/>
      <c r="AN49" s="47">
        <f>IF(AND(Forside!$F$24="Middels",Forside!$F$22=50),Z49,0)</f>
        <v>0</v>
      </c>
      <c r="AO49" s="47">
        <f>IF(AND(Forside!$F$24="Middels",Forside!$F$22=50),AA49,0)</f>
        <v>0</v>
      </c>
      <c r="AP49" s="47">
        <f>IF(AND(Forside!$F$24="Middels",Forside!$F$22=50),AB49,0)</f>
        <v>0</v>
      </c>
      <c r="AQ49" s="47"/>
      <c r="AR49" s="47">
        <f>IF(AND(Forside!$F$24="Stor",Forside!$F$22=50),AD49,0)</f>
        <v>0</v>
      </c>
      <c r="AS49" s="47">
        <f>IF(AND(Forside!$F$24="Stor",Forside!$F$22=50),AE49,0)</f>
        <v>0</v>
      </c>
      <c r="AT49" s="47">
        <f>IF(AND(Forside!$F$24="Stor",Forside!$F$22=50),AF49,0)</f>
        <v>0</v>
      </c>
      <c r="AV49" s="128" t="s">
        <v>3</v>
      </c>
      <c r="AW49" s="129">
        <v>50</v>
      </c>
      <c r="AX49" s="130">
        <f>IF(Forside!$F$20=22,AJ49,0)</f>
        <v>0</v>
      </c>
      <c r="AY49" s="130">
        <f>IF(Forside!$F$20=22,AK49,0)</f>
        <v>0</v>
      </c>
      <c r="AZ49" s="130">
        <f>IF(Forside!$F$20=22,AL49,0)</f>
        <v>0</v>
      </c>
      <c r="BA49" s="130"/>
      <c r="BB49" s="130">
        <f>IF(Forside!$F$20=22,AN49,0)</f>
        <v>0</v>
      </c>
      <c r="BC49" s="130">
        <f>IF(Forside!$F$20=22,AO49,0)</f>
        <v>0</v>
      </c>
      <c r="BD49" s="130">
        <f>IF(Forside!$F$20=22,AP49,0)</f>
        <v>0</v>
      </c>
      <c r="BE49" s="130"/>
      <c r="BF49" s="130">
        <f>IF(Forside!$F$20=22,AR49,0)</f>
        <v>0</v>
      </c>
      <c r="BG49" s="130">
        <f>IF(Forside!$F$20=22,AS49,0)</f>
        <v>0</v>
      </c>
      <c r="BH49" s="130">
        <f>IF(Forside!$F$20=22,AT49,0)</f>
        <v>0</v>
      </c>
      <c r="BJ49" s="94" t="s">
        <v>3</v>
      </c>
      <c r="BK49" s="95">
        <v>50</v>
      </c>
      <c r="BL49" s="96">
        <f t="shared" si="9"/>
        <v>0</v>
      </c>
      <c r="BM49" s="96">
        <f t="shared" si="10"/>
        <v>0</v>
      </c>
      <c r="BN49" s="96">
        <f t="shared" si="11"/>
        <v>0</v>
      </c>
      <c r="BO49" s="96"/>
      <c r="BP49" s="96">
        <f t="shared" si="12"/>
        <v>0</v>
      </c>
      <c r="BQ49" s="96">
        <f t="shared" si="13"/>
        <v>0</v>
      </c>
      <c r="BR49" s="96">
        <f t="shared" si="14"/>
        <v>0</v>
      </c>
      <c r="BS49" s="96"/>
      <c r="BT49" s="96">
        <f t="shared" si="15"/>
        <v>0</v>
      </c>
      <c r="BU49" s="96">
        <f t="shared" si="16"/>
        <v>0</v>
      </c>
      <c r="BV49" s="96">
        <f t="shared" si="17"/>
        <v>0</v>
      </c>
    </row>
    <row r="50" spans="3:74" ht="18" customHeight="1" thickBot="1">
      <c r="F50" s="8"/>
      <c r="G50" s="50">
        <v>100</v>
      </c>
      <c r="H50" s="32">
        <v>30.6</v>
      </c>
      <c r="I50" s="32">
        <v>28.4</v>
      </c>
      <c r="J50" s="32">
        <v>28.3</v>
      </c>
      <c r="K50" s="33"/>
      <c r="L50" s="34">
        <v>33.299999999999997</v>
      </c>
      <c r="M50" s="34">
        <v>30.7</v>
      </c>
      <c r="N50" s="34">
        <v>30.4</v>
      </c>
      <c r="O50" s="35"/>
      <c r="P50" s="32">
        <v>35.5</v>
      </c>
      <c r="Q50" s="32">
        <v>32.5</v>
      </c>
      <c r="R50" s="32">
        <v>32</v>
      </c>
      <c r="T50" s="8"/>
      <c r="U50" s="50">
        <v>100</v>
      </c>
      <c r="V50" s="47">
        <f>IF(Forside!$F$26="Vanskelige",Forside!$F$18/H50,0)</f>
        <v>0</v>
      </c>
      <c r="W50" s="47">
        <f>IF(Forside!$F$26="Vanskelige",Forside!$F$18/I50,0)</f>
        <v>0</v>
      </c>
      <c r="X50" s="47">
        <f>IF(Forside!$F$26="Vanskelige",Forside!$F$18/J50,0)</f>
        <v>0</v>
      </c>
      <c r="Y50" s="47"/>
      <c r="Z50" s="47">
        <f>IF(Forside!$F$26="Vanskelige",Forside!$F$18/L50,0)</f>
        <v>0</v>
      </c>
      <c r="AA50" s="47">
        <f>IF(Forside!$F$26="Vanskelige",Forside!$F$18/M50,0)</f>
        <v>0</v>
      </c>
      <c r="AB50" s="47">
        <f>IF(Forside!$F$26="Vanskelige",Forside!$F$18/N50,0)</f>
        <v>0</v>
      </c>
      <c r="AC50" s="47"/>
      <c r="AD50" s="47">
        <f>IF(Forside!$F$26="Vanskelige",Forside!$F$18/P50,0)</f>
        <v>0</v>
      </c>
      <c r="AE50" s="47">
        <f>IF(Forside!$F$26="Vanskelige",Forside!$F$18/Q50,0)</f>
        <v>0</v>
      </c>
      <c r="AF50" s="47">
        <f>IF(Forside!$F$26="Vanskelige",Forside!$F$18/R50,0)</f>
        <v>0</v>
      </c>
      <c r="AH50" s="8"/>
      <c r="AI50" s="50">
        <v>100</v>
      </c>
      <c r="AJ50" s="47">
        <f>IF(AND(Forside!$F$24="Liten",Forside!$F$22=100),V50,0)</f>
        <v>0</v>
      </c>
      <c r="AK50" s="47">
        <f>IF(AND(Forside!$F$24="Liten",Forside!$F$22=100),W50,0)</f>
        <v>0</v>
      </c>
      <c r="AL50" s="47">
        <f>IF(AND(Forside!$F$24="Liten",Forside!$F$22=100),X50,0)</f>
        <v>0</v>
      </c>
      <c r="AM50" s="47"/>
      <c r="AN50" s="47">
        <f>IF(AND(Forside!$F$24="Middels",Forside!$F$22=100),Z50,0)</f>
        <v>0</v>
      </c>
      <c r="AO50" s="47">
        <f>IF(AND(Forside!$F$24="Middels",Forside!$F$22=100),AA50,0)</f>
        <v>0</v>
      </c>
      <c r="AP50" s="47">
        <f>IF(AND(Forside!$F$24="Middels",Forside!$F$22=100),AB50,0)</f>
        <v>0</v>
      </c>
      <c r="AQ50" s="47"/>
      <c r="AR50" s="47">
        <f>IF(AND(Forside!$F$24="Stor",Forside!$F$22=100),AD50,0)</f>
        <v>0</v>
      </c>
      <c r="AS50" s="47">
        <f>IF(AND(Forside!$F$24="Stor",Forside!$F$22=100),AE50,0)</f>
        <v>0</v>
      </c>
      <c r="AT50" s="47">
        <f>IF(AND(Forside!$F$24="Stor",Forside!$F$22=100),AF50,0)</f>
        <v>0</v>
      </c>
      <c r="AV50" s="116"/>
      <c r="AW50" s="129">
        <v>100</v>
      </c>
      <c r="AX50" s="130">
        <f>IF(Forside!$F$20=22,AJ50,0)</f>
        <v>0</v>
      </c>
      <c r="AY50" s="130">
        <f>IF(Forside!$F$20=22,AK50,0)</f>
        <v>0</v>
      </c>
      <c r="AZ50" s="130">
        <f>IF(Forside!$F$20=22,AL50,0)</f>
        <v>0</v>
      </c>
      <c r="BA50" s="130"/>
      <c r="BB50" s="130">
        <f>IF(Forside!$F$20=22,AN50,0)</f>
        <v>0</v>
      </c>
      <c r="BC50" s="130">
        <f>IF(Forside!$F$20=22,AO50,0)</f>
        <v>0</v>
      </c>
      <c r="BD50" s="130">
        <f>IF(Forside!$F$20=22,AP50,0)</f>
        <v>0</v>
      </c>
      <c r="BE50" s="130"/>
      <c r="BF50" s="130">
        <f>IF(Forside!$F$20=22,AR50,0)</f>
        <v>0</v>
      </c>
      <c r="BG50" s="130">
        <f>IF(Forside!$F$20=22,AS50,0)</f>
        <v>0</v>
      </c>
      <c r="BH50" s="130">
        <f>IF(Forside!$F$20=22,AT50,0)</f>
        <v>0</v>
      </c>
      <c r="BJ50" s="82"/>
      <c r="BK50" s="95">
        <v>100</v>
      </c>
      <c r="BL50" s="96">
        <f t="shared" si="9"/>
        <v>0</v>
      </c>
      <c r="BM50" s="96">
        <f t="shared" si="10"/>
        <v>0</v>
      </c>
      <c r="BN50" s="96">
        <f t="shared" si="11"/>
        <v>0</v>
      </c>
      <c r="BO50" s="96"/>
      <c r="BP50" s="96">
        <f t="shared" si="12"/>
        <v>0</v>
      </c>
      <c r="BQ50" s="96">
        <f t="shared" si="13"/>
        <v>0</v>
      </c>
      <c r="BR50" s="96">
        <f t="shared" si="14"/>
        <v>0</v>
      </c>
      <c r="BS50" s="96"/>
      <c r="BT50" s="96">
        <f t="shared" si="15"/>
        <v>0</v>
      </c>
      <c r="BU50" s="96">
        <f t="shared" si="16"/>
        <v>0</v>
      </c>
      <c r="BV50" s="96">
        <f t="shared" si="17"/>
        <v>0</v>
      </c>
    </row>
    <row r="51" spans="3:74" ht="18" customHeight="1" thickBot="1">
      <c r="F51" s="8"/>
      <c r="G51" s="50">
        <v>250</v>
      </c>
      <c r="H51" s="32">
        <v>22.4</v>
      </c>
      <c r="I51" s="32">
        <v>21.5</v>
      </c>
      <c r="J51" s="32">
        <v>22.1</v>
      </c>
      <c r="K51" s="33"/>
      <c r="L51" s="34">
        <v>25.4</v>
      </c>
      <c r="M51" s="34">
        <v>24.2</v>
      </c>
      <c r="N51" s="34">
        <v>24.6</v>
      </c>
      <c r="O51" s="35"/>
      <c r="P51" s="32">
        <v>28</v>
      </c>
      <c r="Q51" s="32">
        <v>26.4</v>
      </c>
      <c r="R51" s="32">
        <v>26.6</v>
      </c>
      <c r="T51" s="8"/>
      <c r="U51" s="50">
        <v>250</v>
      </c>
      <c r="V51" s="47">
        <f>IF(Forside!$F$26="Vanskelige",Forside!$F$18/H51,0)</f>
        <v>0</v>
      </c>
      <c r="W51" s="47">
        <f>IF(Forside!$F$26="Vanskelige",Forside!$F$18/I51,0)</f>
        <v>0</v>
      </c>
      <c r="X51" s="47">
        <f>IF(Forside!$F$26="Vanskelige",Forside!$F$18/J51,0)</f>
        <v>0</v>
      </c>
      <c r="Y51" s="47"/>
      <c r="Z51" s="47">
        <f>IF(Forside!$F$26="Vanskelige",Forside!$F$18/L51,0)</f>
        <v>0</v>
      </c>
      <c r="AA51" s="47">
        <f>IF(Forside!$F$26="Vanskelige",Forside!$F$18/M51,0)</f>
        <v>0</v>
      </c>
      <c r="AB51" s="47">
        <f>IF(Forside!$F$26="Vanskelige",Forside!$F$18/N51,0)</f>
        <v>0</v>
      </c>
      <c r="AC51" s="47"/>
      <c r="AD51" s="47">
        <f>IF(Forside!$F$26="Vanskelige",Forside!$F$18/P51,0)</f>
        <v>0</v>
      </c>
      <c r="AE51" s="47">
        <f>IF(Forside!$F$26="Vanskelige",Forside!$F$18/Q51,0)</f>
        <v>0</v>
      </c>
      <c r="AF51" s="47">
        <f>IF(Forside!$F$26="Vanskelige",Forside!$F$18/R51,0)</f>
        <v>0</v>
      </c>
      <c r="AH51" s="8"/>
      <c r="AI51" s="50">
        <v>250</v>
      </c>
      <c r="AJ51" s="47">
        <f>IF(AND(Forside!$F$24="Liten",Forside!$F$22=250),V51,0)</f>
        <v>0</v>
      </c>
      <c r="AK51" s="47">
        <f>IF(AND(Forside!$F$24="Liten",Forside!$F$22=250),W51,0)</f>
        <v>0</v>
      </c>
      <c r="AL51" s="47">
        <f>IF(AND(Forside!$F$24="Liten",Forside!$F$22=250),X51,0)</f>
        <v>0</v>
      </c>
      <c r="AM51" s="47"/>
      <c r="AN51" s="47">
        <f>IF(AND(Forside!$F$24="Middels",Forside!$F$22=250),Z51,0)</f>
        <v>0</v>
      </c>
      <c r="AO51" s="47">
        <f>IF(AND(Forside!$F$24="Middels",Forside!$F$22=250),AA51,0)</f>
        <v>0</v>
      </c>
      <c r="AP51" s="47">
        <f>IF(AND(Forside!$F$24="Middels",Forside!$F$22=250),AB51,0)</f>
        <v>0</v>
      </c>
      <c r="AQ51" s="47"/>
      <c r="AR51" s="47">
        <f>IF(AND(Forside!$F$24="Stor",Forside!$F$22=250),AD51,0)</f>
        <v>0</v>
      </c>
      <c r="AS51" s="47">
        <f>IF(AND(Forside!$F$24="Stor",Forside!$F$22=250),AE51,0)</f>
        <v>0</v>
      </c>
      <c r="AT51" s="47">
        <f>IF(AND(Forside!$F$24="Stor",Forside!$F$22=250),AF51,0)</f>
        <v>0</v>
      </c>
      <c r="AV51" s="116"/>
      <c r="AW51" s="129">
        <v>250</v>
      </c>
      <c r="AX51" s="130">
        <f>IF(Forside!$F$20=22,AJ51,0)</f>
        <v>0</v>
      </c>
      <c r="AY51" s="130">
        <f>IF(Forside!$F$20=22,AK51,0)</f>
        <v>0</v>
      </c>
      <c r="AZ51" s="130">
        <f>IF(Forside!$F$20=22,AL51,0)</f>
        <v>0</v>
      </c>
      <c r="BA51" s="130"/>
      <c r="BB51" s="130">
        <f>IF(Forside!$F$20=22,AN51,0)</f>
        <v>0</v>
      </c>
      <c r="BC51" s="130">
        <f>IF(Forside!$F$20=22,AO51,0)</f>
        <v>0</v>
      </c>
      <c r="BD51" s="130">
        <f>IF(Forside!$F$20=22,AP51,0)</f>
        <v>0</v>
      </c>
      <c r="BE51" s="130"/>
      <c r="BF51" s="130">
        <f>IF(Forside!$F$20=22,AR51,0)</f>
        <v>0</v>
      </c>
      <c r="BG51" s="130">
        <f>IF(Forside!$F$20=22,AS51,0)</f>
        <v>0</v>
      </c>
      <c r="BH51" s="130">
        <f>IF(Forside!$F$20=22,AT51,0)</f>
        <v>0</v>
      </c>
      <c r="BJ51" s="82"/>
      <c r="BK51" s="95">
        <v>250</v>
      </c>
      <c r="BL51" s="96">
        <f t="shared" si="9"/>
        <v>0</v>
      </c>
      <c r="BM51" s="96">
        <f t="shared" si="10"/>
        <v>0</v>
      </c>
      <c r="BN51" s="96">
        <f t="shared" si="11"/>
        <v>0</v>
      </c>
      <c r="BO51" s="96"/>
      <c r="BP51" s="96">
        <f t="shared" si="12"/>
        <v>0</v>
      </c>
      <c r="BQ51" s="96">
        <f t="shared" si="13"/>
        <v>0</v>
      </c>
      <c r="BR51" s="96">
        <f t="shared" si="14"/>
        <v>0</v>
      </c>
      <c r="BS51" s="96"/>
      <c r="BT51" s="96">
        <f t="shared" si="15"/>
        <v>0</v>
      </c>
      <c r="BU51" s="96">
        <f t="shared" si="16"/>
        <v>0</v>
      </c>
      <c r="BV51" s="96">
        <f t="shared" si="17"/>
        <v>0</v>
      </c>
    </row>
    <row r="52" spans="3:74" ht="18" customHeight="1" thickBot="1">
      <c r="F52" s="19"/>
      <c r="G52" s="51">
        <v>400</v>
      </c>
      <c r="H52" s="38">
        <v>18.100000000000001</v>
      </c>
      <c r="I52" s="38">
        <v>17.8</v>
      </c>
      <c r="J52" s="38">
        <v>18.600000000000001</v>
      </c>
      <c r="K52" s="39"/>
      <c r="L52" s="40">
        <v>21</v>
      </c>
      <c r="M52" s="40">
        <v>20.399999999999999</v>
      </c>
      <c r="N52" s="40">
        <v>21.2</v>
      </c>
      <c r="O52" s="41"/>
      <c r="P52" s="38">
        <v>23.6</v>
      </c>
      <c r="Q52" s="38">
        <v>22.6</v>
      </c>
      <c r="R52" s="38">
        <v>23.2</v>
      </c>
      <c r="T52" s="19"/>
      <c r="U52" s="51">
        <v>400</v>
      </c>
      <c r="V52" s="47">
        <f>IF(Forside!$F$26="Vanskelige",Forside!$F$18/H52,0)</f>
        <v>0</v>
      </c>
      <c r="W52" s="47">
        <f>IF(Forside!$F$26="Vanskelige",Forside!$F$18/I52,0)</f>
        <v>0</v>
      </c>
      <c r="X52" s="47">
        <f>IF(Forside!$F$26="Vanskelige",Forside!$F$18/J52,0)</f>
        <v>0</v>
      </c>
      <c r="Y52" s="47"/>
      <c r="Z52" s="47">
        <f>IF(Forside!$F$26="Vanskelige",Forside!$F$18/L52,0)</f>
        <v>0</v>
      </c>
      <c r="AA52" s="47">
        <f>IF(Forside!$F$26="Vanskelige",Forside!$F$18/M52,0)</f>
        <v>0</v>
      </c>
      <c r="AB52" s="47">
        <f>IF(Forside!$F$26="Vanskelige",Forside!$F$18/N52,0)</f>
        <v>0</v>
      </c>
      <c r="AC52" s="47"/>
      <c r="AD52" s="47">
        <f>IF(Forside!$F$26="Vanskelige",Forside!$F$18/P52,0)</f>
        <v>0</v>
      </c>
      <c r="AE52" s="47">
        <f>IF(Forside!$F$26="Vanskelige",Forside!$F$18/Q52,0)</f>
        <v>0</v>
      </c>
      <c r="AF52" s="47">
        <f>IF(Forside!$F$26="Vanskelige",Forside!$F$18/R52,0)</f>
        <v>0</v>
      </c>
      <c r="AH52" s="19"/>
      <c r="AI52" s="51">
        <v>400</v>
      </c>
      <c r="AJ52" s="47">
        <f>IF(AND(Forside!$F$24="Liten",Forside!$F$22=400),V52,0)</f>
        <v>0</v>
      </c>
      <c r="AK52" s="47">
        <f>IF(AND(Forside!$F$24="Liten",Forside!$F$22=400),W52,0)</f>
        <v>0</v>
      </c>
      <c r="AL52" s="47">
        <f>IF(AND(Forside!$F$24="Liten",Forside!$F$22=400),X52,0)</f>
        <v>0</v>
      </c>
      <c r="AM52" s="47"/>
      <c r="AN52" s="47">
        <f>IF(AND(Forside!$F$24="Middels",Forside!$F$22=400),Z52,0)</f>
        <v>0</v>
      </c>
      <c r="AO52" s="47">
        <f>IF(AND(Forside!$F$24="Middels",Forside!$F$22=400),AA52,0)</f>
        <v>0</v>
      </c>
      <c r="AP52" s="47">
        <f>IF(AND(Forside!$F$24="Middels",Forside!$F$22=400),AB52,0)</f>
        <v>0</v>
      </c>
      <c r="AQ52" s="47"/>
      <c r="AR52" s="47">
        <f>IF(AND(Forside!$F$24="Stor",Forside!$F$22=400),AD52,0)</f>
        <v>0</v>
      </c>
      <c r="AS52" s="47">
        <f>IF(AND(Forside!$F$24="Stor",Forside!$F$22=400),AE52,0)</f>
        <v>0</v>
      </c>
      <c r="AT52" s="47">
        <f>IF(AND(Forside!$F$24="Stor",Forside!$F$22=400),AF52,0)</f>
        <v>0</v>
      </c>
      <c r="AV52" s="133"/>
      <c r="AW52" s="132">
        <v>400</v>
      </c>
      <c r="AX52" s="130">
        <f>IF(Forside!$F$20=22,AJ52,0)</f>
        <v>0</v>
      </c>
      <c r="AY52" s="130">
        <f>IF(Forside!$F$20=22,AK52,0)</f>
        <v>0</v>
      </c>
      <c r="AZ52" s="130">
        <f>IF(Forside!$F$20=22,AL52,0)</f>
        <v>0</v>
      </c>
      <c r="BA52" s="130"/>
      <c r="BB52" s="130">
        <f>IF(Forside!$F$20=22,AN52,0)</f>
        <v>0</v>
      </c>
      <c r="BC52" s="130">
        <f>IF(Forside!$F$20=22,AO52,0)</f>
        <v>0</v>
      </c>
      <c r="BD52" s="130">
        <f>IF(Forside!$F$20=22,AP52,0)</f>
        <v>0</v>
      </c>
      <c r="BE52" s="130"/>
      <c r="BF52" s="130">
        <f>IF(Forside!$F$20=22,AR52,0)</f>
        <v>0</v>
      </c>
      <c r="BG52" s="130">
        <f>IF(Forside!$F$20=22,AS52,0)</f>
        <v>0</v>
      </c>
      <c r="BH52" s="130">
        <f>IF(Forside!$F$20=22,AT52,0)</f>
        <v>0</v>
      </c>
      <c r="BJ52" s="99"/>
      <c r="BK52" s="98">
        <v>400</v>
      </c>
      <c r="BL52" s="96">
        <f t="shared" si="9"/>
        <v>0</v>
      </c>
      <c r="BM52" s="96">
        <f t="shared" si="10"/>
        <v>0</v>
      </c>
      <c r="BN52" s="96">
        <f t="shared" si="11"/>
        <v>0</v>
      </c>
      <c r="BO52" s="96"/>
      <c r="BP52" s="96">
        <f t="shared" si="12"/>
        <v>0</v>
      </c>
      <c r="BQ52" s="96">
        <f t="shared" si="13"/>
        <v>0</v>
      </c>
      <c r="BR52" s="96">
        <f t="shared" si="14"/>
        <v>0</v>
      </c>
      <c r="BS52" s="96"/>
      <c r="BT52" s="96">
        <f t="shared" si="15"/>
        <v>0</v>
      </c>
      <c r="BU52" s="96">
        <f t="shared" si="16"/>
        <v>0</v>
      </c>
      <c r="BV52" s="96">
        <f t="shared" si="17"/>
        <v>0</v>
      </c>
    </row>
    <row r="53" spans="3:74" ht="18" customHeight="1" thickBot="1">
      <c r="F53" s="2" t="s">
        <v>4</v>
      </c>
      <c r="G53" s="50">
        <v>50</v>
      </c>
      <c r="H53" s="32">
        <v>38.200000000000003</v>
      </c>
      <c r="I53" s="32">
        <v>35.4</v>
      </c>
      <c r="J53" s="32">
        <v>34.4</v>
      </c>
      <c r="K53" s="33"/>
      <c r="L53" s="34">
        <v>40.799999999999997</v>
      </c>
      <c r="M53" s="34">
        <v>37.4</v>
      </c>
      <c r="N53" s="34">
        <v>36.200000000000003</v>
      </c>
      <c r="O53" s="35"/>
      <c r="P53" s="32">
        <v>42.6</v>
      </c>
      <c r="Q53" s="32">
        <v>38.9</v>
      </c>
      <c r="R53" s="32">
        <v>37.5</v>
      </c>
      <c r="T53" s="73" t="s">
        <v>4</v>
      </c>
      <c r="U53" s="50">
        <v>50</v>
      </c>
      <c r="V53" s="47">
        <f>IF(Forside!$F$26="Vanskelige",Forside!$F$18/H53,0)</f>
        <v>0</v>
      </c>
      <c r="W53" s="47">
        <f>IF(Forside!$F$26="Vanskelige",Forside!$F$18/I53,0)</f>
        <v>0</v>
      </c>
      <c r="X53" s="47">
        <f>IF(Forside!$F$26="Vanskelige",Forside!$F$18/J53,0)</f>
        <v>0</v>
      </c>
      <c r="Y53" s="47"/>
      <c r="Z53" s="47">
        <f>IF(Forside!$F$26="Vanskelige",Forside!$F$18/L53,0)</f>
        <v>0</v>
      </c>
      <c r="AA53" s="47">
        <f>IF(Forside!$F$26="Vanskelige",Forside!$F$18/M53,0)</f>
        <v>0</v>
      </c>
      <c r="AB53" s="47">
        <f>IF(Forside!$F$26="Vanskelige",Forside!$F$18/N53,0)</f>
        <v>0</v>
      </c>
      <c r="AC53" s="47"/>
      <c r="AD53" s="47">
        <f>IF(Forside!$F$26="Vanskelige",Forside!$F$18/P53,0)</f>
        <v>0</v>
      </c>
      <c r="AE53" s="47">
        <f>IF(Forside!$F$26="Vanskelige",Forside!$F$18/Q53,0)</f>
        <v>0</v>
      </c>
      <c r="AF53" s="47">
        <f>IF(Forside!$F$26="Vanskelige",Forside!$F$18/R53,0)</f>
        <v>0</v>
      </c>
      <c r="AH53" s="73" t="s">
        <v>4</v>
      </c>
      <c r="AI53" s="50">
        <v>50</v>
      </c>
      <c r="AJ53" s="47">
        <f>IF(AND(Forside!$F$24="Liten",Forside!$F$22=50),V53,0)</f>
        <v>0</v>
      </c>
      <c r="AK53" s="47">
        <f>IF(AND(Forside!$F$24="Liten",Forside!$F$22=50),W53,0)</f>
        <v>0</v>
      </c>
      <c r="AL53" s="47">
        <f>IF(AND(Forside!$F$24="Liten",Forside!$F$22=50),X53,0)</f>
        <v>0</v>
      </c>
      <c r="AM53" s="47"/>
      <c r="AN53" s="47">
        <f>IF(AND(Forside!$F$24="Middels",Forside!$F$22=50),Z53,0)</f>
        <v>0</v>
      </c>
      <c r="AO53" s="47">
        <f>IF(AND(Forside!$F$24="Middels",Forside!$F$22=50),AA53,0)</f>
        <v>0</v>
      </c>
      <c r="AP53" s="47">
        <f>IF(AND(Forside!$F$24="Middels",Forside!$F$22=50),AB53,0)</f>
        <v>0</v>
      </c>
      <c r="AQ53" s="47"/>
      <c r="AR53" s="47">
        <f>IF(AND(Forside!$F$24="Stor",Forside!$F$22=50),AD53,0)</f>
        <v>0</v>
      </c>
      <c r="AS53" s="47">
        <f>IF(AND(Forside!$F$24="Stor",Forside!$F$22=50),AE53,0)</f>
        <v>0</v>
      </c>
      <c r="AT53" s="47">
        <f>IF(AND(Forside!$F$24="Stor",Forside!$F$22=50),AF53,0)</f>
        <v>0</v>
      </c>
      <c r="AV53" s="128" t="s">
        <v>4</v>
      </c>
      <c r="AW53" s="129">
        <v>50</v>
      </c>
      <c r="AX53" s="130">
        <f>IF(Forside!$F$20=29,AJ53,0)</f>
        <v>0</v>
      </c>
      <c r="AY53" s="130">
        <f>IF(Forside!$F$20=29,AK53,0)</f>
        <v>0</v>
      </c>
      <c r="AZ53" s="130">
        <f>IF(Forside!$F$20=29,AL53,0)</f>
        <v>0</v>
      </c>
      <c r="BA53" s="130"/>
      <c r="BB53" s="130">
        <f>IF(Forside!$F$20=29,AN53,0)</f>
        <v>0</v>
      </c>
      <c r="BC53" s="130">
        <f>IF(Forside!$F$20=29,AO53,0)</f>
        <v>0</v>
      </c>
      <c r="BD53" s="130">
        <f>IF(Forside!$F$20=29,AP53,0)</f>
        <v>0</v>
      </c>
      <c r="BE53" s="130"/>
      <c r="BF53" s="130">
        <f>IF(Forside!$F$20=29,AR53,0)</f>
        <v>0</v>
      </c>
      <c r="BG53" s="130">
        <f>IF(Forside!$F$20=29,AS53,0)</f>
        <v>0</v>
      </c>
      <c r="BH53" s="130">
        <f>IF(Forside!$F$20=29,AT53,0)</f>
        <v>0</v>
      </c>
      <c r="BJ53" s="94" t="s">
        <v>4</v>
      </c>
      <c r="BK53" s="95">
        <v>50</v>
      </c>
      <c r="BL53" s="96">
        <f t="shared" si="9"/>
        <v>0</v>
      </c>
      <c r="BM53" s="96">
        <f t="shared" si="10"/>
        <v>0</v>
      </c>
      <c r="BN53" s="96">
        <f t="shared" si="11"/>
        <v>0</v>
      </c>
      <c r="BO53" s="96"/>
      <c r="BP53" s="96">
        <f t="shared" si="12"/>
        <v>0</v>
      </c>
      <c r="BQ53" s="96">
        <f t="shared" si="13"/>
        <v>0</v>
      </c>
      <c r="BR53" s="96">
        <f t="shared" si="14"/>
        <v>0</v>
      </c>
      <c r="BS53" s="96"/>
      <c r="BT53" s="96">
        <f t="shared" si="15"/>
        <v>0</v>
      </c>
      <c r="BU53" s="96">
        <f t="shared" si="16"/>
        <v>0</v>
      </c>
      <c r="BV53" s="96">
        <f t="shared" si="17"/>
        <v>0</v>
      </c>
    </row>
    <row r="54" spans="3:74" ht="18" customHeight="1" thickBot="1">
      <c r="F54" s="8"/>
      <c r="G54" s="50">
        <v>100</v>
      </c>
      <c r="H54" s="32">
        <v>32.700000000000003</v>
      </c>
      <c r="I54" s="32">
        <v>30.7</v>
      </c>
      <c r="J54" s="32">
        <v>30.5</v>
      </c>
      <c r="K54" s="33"/>
      <c r="L54" s="34">
        <v>35.700000000000003</v>
      </c>
      <c r="M54" s="34">
        <v>33.200000000000003</v>
      </c>
      <c r="N54" s="34">
        <v>32.700000000000003</v>
      </c>
      <c r="O54" s="35"/>
      <c r="P54" s="32">
        <v>38</v>
      </c>
      <c r="Q54" s="32">
        <v>35.1</v>
      </c>
      <c r="R54" s="32">
        <v>34.4</v>
      </c>
      <c r="T54" s="8"/>
      <c r="U54" s="50">
        <v>100</v>
      </c>
      <c r="V54" s="47">
        <f>IF(Forside!$F$26="Vanskelige",Forside!$F$18/H54,0)</f>
        <v>0</v>
      </c>
      <c r="W54" s="47">
        <f>IF(Forside!$F$26="Vanskelige",Forside!$F$18/I54,0)</f>
        <v>0</v>
      </c>
      <c r="X54" s="47">
        <f>IF(Forside!$F$26="Vanskelige",Forside!$F$18/J54,0)</f>
        <v>0</v>
      </c>
      <c r="Y54" s="47"/>
      <c r="Z54" s="47">
        <f>IF(Forside!$F$26="Vanskelige",Forside!$F$18/L54,0)</f>
        <v>0</v>
      </c>
      <c r="AA54" s="47">
        <f>IF(Forside!$F$26="Vanskelige",Forside!$F$18/M54,0)</f>
        <v>0</v>
      </c>
      <c r="AB54" s="47">
        <f>IF(Forside!$F$26="Vanskelige",Forside!$F$18/N54,0)</f>
        <v>0</v>
      </c>
      <c r="AC54" s="47"/>
      <c r="AD54" s="47">
        <f>IF(Forside!$F$26="Vanskelige",Forside!$F$18/P54,0)</f>
        <v>0</v>
      </c>
      <c r="AE54" s="47">
        <f>IF(Forside!$F$26="Vanskelige",Forside!$F$18/Q54,0)</f>
        <v>0</v>
      </c>
      <c r="AF54" s="47">
        <f>IF(Forside!$F$26="Vanskelige",Forside!$F$18/R54,0)</f>
        <v>0</v>
      </c>
      <c r="AH54" s="8"/>
      <c r="AI54" s="50">
        <v>100</v>
      </c>
      <c r="AJ54" s="47">
        <f>IF(AND(Forside!$F$24="Liten",Forside!$F$22=100),V54,0)</f>
        <v>0</v>
      </c>
      <c r="AK54" s="47">
        <f>IF(AND(Forside!$F$24="Liten",Forside!$F$22=100),W54,0)</f>
        <v>0</v>
      </c>
      <c r="AL54" s="47">
        <f>IF(AND(Forside!$F$24="Liten",Forside!$F$22=100),X54,0)</f>
        <v>0</v>
      </c>
      <c r="AM54" s="47"/>
      <c r="AN54" s="47">
        <f>IF(AND(Forside!$F$24="Middels",Forside!$F$22=100),Z54,0)</f>
        <v>0</v>
      </c>
      <c r="AO54" s="47">
        <f>IF(AND(Forside!$F$24="Middels",Forside!$F$22=100),AA54,0)</f>
        <v>0</v>
      </c>
      <c r="AP54" s="47">
        <f>IF(AND(Forside!$F$24="Middels",Forside!$F$22=100),AB54,0)</f>
        <v>0</v>
      </c>
      <c r="AQ54" s="47"/>
      <c r="AR54" s="47">
        <f>IF(AND(Forside!$F$24="Stor",Forside!$F$22=100),AD54,0)</f>
        <v>0</v>
      </c>
      <c r="AS54" s="47">
        <f>IF(AND(Forside!$F$24="Stor",Forside!$F$22=100),AE54,0)</f>
        <v>0</v>
      </c>
      <c r="AT54" s="47">
        <f>IF(AND(Forside!$F$24="Stor",Forside!$F$22=100),AF54,0)</f>
        <v>0</v>
      </c>
      <c r="AV54" s="116"/>
      <c r="AW54" s="129">
        <v>100</v>
      </c>
      <c r="AX54" s="130">
        <f>IF(Forside!$F$20=29,AJ54,0)</f>
        <v>0</v>
      </c>
      <c r="AY54" s="130">
        <f>IF(Forside!$F$20=29,AK54,0)</f>
        <v>0</v>
      </c>
      <c r="AZ54" s="130">
        <f>IF(Forside!$F$20=29,AL54,0)</f>
        <v>0</v>
      </c>
      <c r="BA54" s="130"/>
      <c r="BB54" s="130">
        <f>IF(Forside!$F$20=29,AN54,0)</f>
        <v>0</v>
      </c>
      <c r="BC54" s="130">
        <f>IF(Forside!$F$20=29,AO54,0)</f>
        <v>0</v>
      </c>
      <c r="BD54" s="130">
        <f>IF(Forside!$F$20=29,AP54,0)</f>
        <v>0</v>
      </c>
      <c r="BE54" s="130"/>
      <c r="BF54" s="130">
        <f>IF(Forside!$F$20=29,AR54,0)</f>
        <v>0</v>
      </c>
      <c r="BG54" s="130">
        <f>IF(Forside!$F$20=29,AS54,0)</f>
        <v>0</v>
      </c>
      <c r="BH54" s="130">
        <f>IF(Forside!$F$20=29,AT54,0)</f>
        <v>0</v>
      </c>
      <c r="BJ54" s="82"/>
      <c r="BK54" s="95">
        <v>100</v>
      </c>
      <c r="BL54" s="96">
        <f t="shared" si="9"/>
        <v>0</v>
      </c>
      <c r="BM54" s="96">
        <f t="shared" si="10"/>
        <v>0</v>
      </c>
      <c r="BN54" s="96">
        <f t="shared" si="11"/>
        <v>0</v>
      </c>
      <c r="BO54" s="96"/>
      <c r="BP54" s="96">
        <f t="shared" si="12"/>
        <v>0</v>
      </c>
      <c r="BQ54" s="96">
        <f t="shared" si="13"/>
        <v>0</v>
      </c>
      <c r="BR54" s="96">
        <f t="shared" si="14"/>
        <v>0</v>
      </c>
      <c r="BS54" s="96"/>
      <c r="BT54" s="96">
        <f t="shared" si="15"/>
        <v>0</v>
      </c>
      <c r="BU54" s="96">
        <f t="shared" si="16"/>
        <v>0</v>
      </c>
      <c r="BV54" s="96">
        <f t="shared" si="17"/>
        <v>0</v>
      </c>
    </row>
    <row r="55" spans="3:74" ht="18" customHeight="1" thickBot="1">
      <c r="F55" s="8"/>
      <c r="G55" s="50">
        <v>250</v>
      </c>
      <c r="H55" s="32">
        <v>23.9</v>
      </c>
      <c r="I55" s="32">
        <v>23.1</v>
      </c>
      <c r="J55" s="32">
        <v>23.7</v>
      </c>
      <c r="K55" s="33"/>
      <c r="L55" s="34">
        <v>27.2</v>
      </c>
      <c r="M55" s="34">
        <v>26</v>
      </c>
      <c r="N55" s="34">
        <v>26.3</v>
      </c>
      <c r="O55" s="35"/>
      <c r="P55" s="32">
        <v>29.8</v>
      </c>
      <c r="Q55" s="32">
        <v>28.2</v>
      </c>
      <c r="R55" s="32">
        <v>28.4</v>
      </c>
      <c r="T55" s="8"/>
      <c r="U55" s="50">
        <v>250</v>
      </c>
      <c r="V55" s="47">
        <f>IF(Forside!$F$26="Vanskelige",Forside!$F$18/H55,0)</f>
        <v>0</v>
      </c>
      <c r="W55" s="47">
        <f>IF(Forside!$F$26="Vanskelige",Forside!$F$18/I55,0)</f>
        <v>0</v>
      </c>
      <c r="X55" s="47">
        <f>IF(Forside!$F$26="Vanskelige",Forside!$F$18/J55,0)</f>
        <v>0</v>
      </c>
      <c r="Y55" s="47"/>
      <c r="Z55" s="47">
        <f>IF(Forside!$F$26="Vanskelige",Forside!$F$18/L55,0)</f>
        <v>0</v>
      </c>
      <c r="AA55" s="47">
        <f>IF(Forside!$F$26="Vanskelige",Forside!$F$18/M55,0)</f>
        <v>0</v>
      </c>
      <c r="AB55" s="47">
        <f>IF(Forside!$F$26="Vanskelige",Forside!$F$18/N55,0)</f>
        <v>0</v>
      </c>
      <c r="AC55" s="47"/>
      <c r="AD55" s="47">
        <f>IF(Forside!$F$26="Vanskelige",Forside!$F$18/P55,0)</f>
        <v>0</v>
      </c>
      <c r="AE55" s="47">
        <f>IF(Forside!$F$26="Vanskelige",Forside!$F$18/Q55,0)</f>
        <v>0</v>
      </c>
      <c r="AF55" s="47">
        <f>IF(Forside!$F$26="Vanskelige",Forside!$F$18/R55,0)</f>
        <v>0</v>
      </c>
      <c r="AH55" s="8"/>
      <c r="AI55" s="50">
        <v>250</v>
      </c>
      <c r="AJ55" s="47">
        <f>IF(AND(Forside!$F$24="Liten",Forside!$F$22=250),V55,0)</f>
        <v>0</v>
      </c>
      <c r="AK55" s="47">
        <f>IF(AND(Forside!$F$24="Liten",Forside!$F$22=250),W55,0)</f>
        <v>0</v>
      </c>
      <c r="AL55" s="47">
        <f>IF(AND(Forside!$F$24="Liten",Forside!$F$22=250),X55,0)</f>
        <v>0</v>
      </c>
      <c r="AM55" s="47"/>
      <c r="AN55" s="47">
        <f>IF(AND(Forside!$F$24="Middels",Forside!$F$22=250),Z55,0)</f>
        <v>0</v>
      </c>
      <c r="AO55" s="47">
        <f>IF(AND(Forside!$F$24="Middels",Forside!$F$22=250),AA55,0)</f>
        <v>0</v>
      </c>
      <c r="AP55" s="47">
        <f>IF(AND(Forside!$F$24="Middels",Forside!$F$22=250),AB55,0)</f>
        <v>0</v>
      </c>
      <c r="AQ55" s="47"/>
      <c r="AR55" s="47">
        <f>IF(AND(Forside!$F$24="Stor",Forside!$F$22=250),AD55,0)</f>
        <v>0</v>
      </c>
      <c r="AS55" s="47">
        <f>IF(AND(Forside!$F$24="Stor",Forside!$F$22=250),AE55,0)</f>
        <v>0</v>
      </c>
      <c r="AT55" s="47">
        <f>IF(AND(Forside!$F$24="Stor",Forside!$F$22=250),AF55,0)</f>
        <v>0</v>
      </c>
      <c r="AV55" s="116"/>
      <c r="AW55" s="129">
        <v>250</v>
      </c>
      <c r="AX55" s="130">
        <f>IF(Forside!$F$20=29,AJ55,0)</f>
        <v>0</v>
      </c>
      <c r="AY55" s="130">
        <f>IF(Forside!$F$20=29,AK55,0)</f>
        <v>0</v>
      </c>
      <c r="AZ55" s="130">
        <f>IF(Forside!$F$20=29,AL55,0)</f>
        <v>0</v>
      </c>
      <c r="BA55" s="130"/>
      <c r="BB55" s="130">
        <f>IF(Forside!$F$20=29,AN55,0)</f>
        <v>0</v>
      </c>
      <c r="BC55" s="130">
        <f>IF(Forside!$F$20=29,AO55,0)</f>
        <v>0</v>
      </c>
      <c r="BD55" s="130">
        <f>IF(Forside!$F$20=29,AP55,0)</f>
        <v>0</v>
      </c>
      <c r="BE55" s="130"/>
      <c r="BF55" s="130">
        <f>IF(Forside!$F$20=29,AR55,0)</f>
        <v>0</v>
      </c>
      <c r="BG55" s="130">
        <f>IF(Forside!$F$20=29,AS55,0)</f>
        <v>0</v>
      </c>
      <c r="BH55" s="130">
        <f>IF(Forside!$F$20=29,AT55,0)</f>
        <v>0</v>
      </c>
      <c r="BJ55" s="82"/>
      <c r="BK55" s="95">
        <v>250</v>
      </c>
      <c r="BL55" s="96">
        <f t="shared" si="9"/>
        <v>0</v>
      </c>
      <c r="BM55" s="96">
        <f t="shared" si="10"/>
        <v>0</v>
      </c>
      <c r="BN55" s="96">
        <f t="shared" si="11"/>
        <v>0</v>
      </c>
      <c r="BO55" s="96"/>
      <c r="BP55" s="96">
        <f t="shared" si="12"/>
        <v>0</v>
      </c>
      <c r="BQ55" s="96">
        <f t="shared" si="13"/>
        <v>0</v>
      </c>
      <c r="BR55" s="96">
        <f t="shared" si="14"/>
        <v>0</v>
      </c>
      <c r="BS55" s="96"/>
      <c r="BT55" s="96">
        <f t="shared" si="15"/>
        <v>0</v>
      </c>
      <c r="BU55" s="96">
        <f t="shared" si="16"/>
        <v>0</v>
      </c>
      <c r="BV55" s="96">
        <f t="shared" si="17"/>
        <v>0</v>
      </c>
    </row>
    <row r="56" spans="3:74" ht="18" customHeight="1" thickBot="1">
      <c r="F56" s="19"/>
      <c r="G56" s="51">
        <v>400</v>
      </c>
      <c r="H56" s="38">
        <v>19.3</v>
      </c>
      <c r="I56" s="38">
        <v>19</v>
      </c>
      <c r="J56" s="38">
        <v>19.899999999999999</v>
      </c>
      <c r="K56" s="39"/>
      <c r="L56" s="40">
        <v>22.4</v>
      </c>
      <c r="M56" s="40">
        <v>21.8</v>
      </c>
      <c r="N56" s="40">
        <v>22.5</v>
      </c>
      <c r="O56" s="41"/>
      <c r="P56" s="38">
        <v>25</v>
      </c>
      <c r="Q56" s="38">
        <v>24.1</v>
      </c>
      <c r="R56" s="38">
        <v>24.6</v>
      </c>
      <c r="T56" s="19"/>
      <c r="U56" s="51">
        <v>400</v>
      </c>
      <c r="V56" s="47">
        <f>IF(Forside!$F$26="Vanskelige",Forside!$F$18/H56,0)</f>
        <v>0</v>
      </c>
      <c r="W56" s="47">
        <f>IF(Forside!$F$26="Vanskelige",Forside!$F$18/I56,0)</f>
        <v>0</v>
      </c>
      <c r="X56" s="47">
        <f>IF(Forside!$F$26="Vanskelige",Forside!$F$18/J56,0)</f>
        <v>0</v>
      </c>
      <c r="Y56" s="47"/>
      <c r="Z56" s="47">
        <f>IF(Forside!$F$26="Vanskelige",Forside!$F$18/L56,0)</f>
        <v>0</v>
      </c>
      <c r="AA56" s="47">
        <f>IF(Forside!$F$26="Vanskelige",Forside!$F$18/M56,0)</f>
        <v>0</v>
      </c>
      <c r="AB56" s="47">
        <f>IF(Forside!$F$26="Vanskelige",Forside!$F$18/N56,0)</f>
        <v>0</v>
      </c>
      <c r="AC56" s="47"/>
      <c r="AD56" s="47">
        <f>IF(Forside!$F$26="Vanskelige",Forside!$F$18/P56,0)</f>
        <v>0</v>
      </c>
      <c r="AE56" s="47">
        <f>IF(Forside!$F$26="Vanskelige",Forside!$F$18/Q56,0)</f>
        <v>0</v>
      </c>
      <c r="AF56" s="47">
        <f>IF(Forside!$F$26="Vanskelige",Forside!$F$18/R56,0)</f>
        <v>0</v>
      </c>
      <c r="AH56" s="19"/>
      <c r="AI56" s="51">
        <v>400</v>
      </c>
      <c r="AJ56" s="47">
        <f>IF(AND(Forside!$F$24="Liten",Forside!$F$22=400),V56,0)</f>
        <v>0</v>
      </c>
      <c r="AK56" s="47">
        <f>IF(AND(Forside!$F$24="Liten",Forside!$F$22=400),W56,0)</f>
        <v>0</v>
      </c>
      <c r="AL56" s="47">
        <f>IF(AND(Forside!$F$24="Liten",Forside!$F$22=400),X56,0)</f>
        <v>0</v>
      </c>
      <c r="AM56" s="47"/>
      <c r="AN56" s="47">
        <f>IF(AND(Forside!$F$24="Middels",Forside!$F$22=400),Z56,0)</f>
        <v>0</v>
      </c>
      <c r="AO56" s="47">
        <f>IF(AND(Forside!$F$24="Middels",Forside!$F$22=400),AA56,0)</f>
        <v>0</v>
      </c>
      <c r="AP56" s="47">
        <f>IF(AND(Forside!$F$24="Middels",Forside!$F$22=400),AB56,0)</f>
        <v>0</v>
      </c>
      <c r="AQ56" s="47"/>
      <c r="AR56" s="47">
        <f>IF(AND(Forside!$F$24="Stor",Forside!$F$22=400),AD56,0)</f>
        <v>0</v>
      </c>
      <c r="AS56" s="47">
        <f>IF(AND(Forside!$F$24="Stor",Forside!$F$22=400),AE56,0)</f>
        <v>0</v>
      </c>
      <c r="AT56" s="47">
        <f>IF(AND(Forside!$F$24="Stor",Forside!$F$22=400),AF56,0)</f>
        <v>0</v>
      </c>
      <c r="AV56" s="133"/>
      <c r="AW56" s="132">
        <v>400</v>
      </c>
      <c r="AX56" s="130">
        <f>IF(Forside!$F$20=29,AJ56,0)</f>
        <v>0</v>
      </c>
      <c r="AY56" s="130">
        <f>IF(Forside!$F$20=29,AK56,0)</f>
        <v>0</v>
      </c>
      <c r="AZ56" s="130">
        <f>IF(Forside!$F$20=29,AL56,0)</f>
        <v>0</v>
      </c>
      <c r="BA56" s="130"/>
      <c r="BB56" s="130">
        <f>IF(Forside!$F$20=29,AN56,0)</f>
        <v>0</v>
      </c>
      <c r="BC56" s="130">
        <f>IF(Forside!$F$20=29,AO56,0)</f>
        <v>0</v>
      </c>
      <c r="BD56" s="130">
        <f>IF(Forside!$F$20=29,AP56,0)</f>
        <v>0</v>
      </c>
      <c r="BE56" s="130"/>
      <c r="BF56" s="130">
        <f>IF(Forside!$F$20=29,AR56,0)</f>
        <v>0</v>
      </c>
      <c r="BG56" s="130">
        <f>IF(Forside!$F$20=29,AS56,0)</f>
        <v>0</v>
      </c>
      <c r="BH56" s="130">
        <f>IF(Forside!$F$20=29,AT56,0)</f>
        <v>0</v>
      </c>
      <c r="BJ56" s="99"/>
      <c r="BK56" s="98">
        <v>400</v>
      </c>
      <c r="BL56" s="96">
        <f t="shared" si="9"/>
        <v>0</v>
      </c>
      <c r="BM56" s="96">
        <f t="shared" si="10"/>
        <v>0</v>
      </c>
      <c r="BN56" s="96">
        <f t="shared" si="11"/>
        <v>0</v>
      </c>
      <c r="BO56" s="96"/>
      <c r="BP56" s="96">
        <f t="shared" si="12"/>
        <v>0</v>
      </c>
      <c r="BQ56" s="96">
        <f t="shared" si="13"/>
        <v>0</v>
      </c>
      <c r="BR56" s="96">
        <f t="shared" si="14"/>
        <v>0</v>
      </c>
      <c r="BS56" s="96"/>
      <c r="BT56" s="96">
        <f t="shared" si="15"/>
        <v>0</v>
      </c>
      <c r="BU56" s="96">
        <f t="shared" si="16"/>
        <v>0</v>
      </c>
      <c r="BV56" s="96">
        <f t="shared" si="17"/>
        <v>0</v>
      </c>
    </row>
    <row r="57" spans="3:74" ht="18" customHeight="1" thickBot="1">
      <c r="F57" s="2" t="s">
        <v>5</v>
      </c>
      <c r="G57" s="50">
        <v>50</v>
      </c>
      <c r="H57" s="32">
        <v>42.3</v>
      </c>
      <c r="I57" s="32">
        <v>39.5</v>
      </c>
      <c r="J57" s="32">
        <v>38.4</v>
      </c>
      <c r="K57" s="33"/>
      <c r="L57" s="34">
        <v>45.1</v>
      </c>
      <c r="M57" s="34">
        <v>42</v>
      </c>
      <c r="N57" s="34">
        <v>40.5</v>
      </c>
      <c r="O57" s="35"/>
      <c r="P57" s="32">
        <v>47.2</v>
      </c>
      <c r="Q57" s="32">
        <v>43.8</v>
      </c>
      <c r="R57" s="32">
        <v>42</v>
      </c>
      <c r="T57" s="73" t="s">
        <v>5</v>
      </c>
      <c r="U57" s="50">
        <v>50</v>
      </c>
      <c r="V57" s="47">
        <f>IF(Forside!$F$26="Vanskelige",Forside!$F$18/H57,0)</f>
        <v>0</v>
      </c>
      <c r="W57" s="47">
        <f>IF(Forside!$F$26="Vanskelige",Forside!$F$18/I57,0)</f>
        <v>0</v>
      </c>
      <c r="X57" s="47">
        <f>IF(Forside!$F$26="Vanskelige",Forside!$F$18/J57,0)</f>
        <v>0</v>
      </c>
      <c r="Y57" s="47"/>
      <c r="Z57" s="47">
        <f>IF(Forside!$F$26="Vanskelige",Forside!$F$18/L57,0)</f>
        <v>0</v>
      </c>
      <c r="AA57" s="47">
        <f>IF(Forside!$F$26="Vanskelige",Forside!$F$18/M57,0)</f>
        <v>0</v>
      </c>
      <c r="AB57" s="47">
        <f>IF(Forside!$F$26="Vanskelige",Forside!$F$18/N57,0)</f>
        <v>0</v>
      </c>
      <c r="AC57" s="47"/>
      <c r="AD57" s="47">
        <f>IF(Forside!$F$26="Vanskelige",Forside!$F$18/P57,0)</f>
        <v>0</v>
      </c>
      <c r="AE57" s="47">
        <f>IF(Forside!$F$26="Vanskelige",Forside!$F$18/Q57,0)</f>
        <v>0</v>
      </c>
      <c r="AF57" s="47">
        <f>IF(Forside!$F$26="Vanskelige",Forside!$F$18/R57,0)</f>
        <v>0</v>
      </c>
      <c r="AH57" s="73" t="s">
        <v>5</v>
      </c>
      <c r="AI57" s="50">
        <v>50</v>
      </c>
      <c r="AJ57" s="47">
        <f>IF(AND(Forside!$F$24="Liten",Forside!$F$22=50),V57,0)</f>
        <v>0</v>
      </c>
      <c r="AK57" s="47">
        <f>IF(AND(Forside!$F$24="Liten",Forside!$F$22=50),W57,0)</f>
        <v>0</v>
      </c>
      <c r="AL57" s="47">
        <f>IF(AND(Forside!$F$24="Liten",Forside!$F$22=50),X57,0)</f>
        <v>0</v>
      </c>
      <c r="AM57" s="47"/>
      <c r="AN57" s="47">
        <f>IF(AND(Forside!$F$24="Middels",Forside!$F$22=50),Z57,0)</f>
        <v>0</v>
      </c>
      <c r="AO57" s="47">
        <f>IF(AND(Forside!$F$24="Middels",Forside!$F$22=50),AA57,0)</f>
        <v>0</v>
      </c>
      <c r="AP57" s="47">
        <f>IF(AND(Forside!$F$24="Middels",Forside!$F$22=50),AB57,0)</f>
        <v>0</v>
      </c>
      <c r="AQ57" s="47"/>
      <c r="AR57" s="47">
        <f>IF(AND(Forside!$F$24="Stor",Forside!$F$22=50),AD57,0)</f>
        <v>0</v>
      </c>
      <c r="AS57" s="47">
        <f>IF(AND(Forside!$F$24="Stor",Forside!$F$22=50),AE57,0)</f>
        <v>0</v>
      </c>
      <c r="AT57" s="47">
        <f>IF(AND(Forside!$F$24="Stor",Forside!$F$22=50),AF57,0)</f>
        <v>0</v>
      </c>
      <c r="AV57" s="128" t="s">
        <v>5</v>
      </c>
      <c r="AW57" s="129">
        <v>50</v>
      </c>
      <c r="AX57" s="130">
        <f>IF(Forside!$F$20=53,AJ57,0)</f>
        <v>0</v>
      </c>
      <c r="AY57" s="130">
        <f>IF(Forside!$F$20=53,AK57,0)</f>
        <v>0</v>
      </c>
      <c r="AZ57" s="130">
        <f>IF(Forside!$F$20=53,AL57,0)</f>
        <v>0</v>
      </c>
      <c r="BA57" s="130"/>
      <c r="BB57" s="130">
        <f>IF(Forside!$F$20=53,AN57,0)</f>
        <v>0</v>
      </c>
      <c r="BC57" s="130">
        <f>IF(Forside!$F$20=53,AO57,0)</f>
        <v>0</v>
      </c>
      <c r="BD57" s="130">
        <f>IF(Forside!$F$20=53,AP57,0)</f>
        <v>0</v>
      </c>
      <c r="BE57" s="130"/>
      <c r="BF57" s="130">
        <f>IF(Forside!$F$20=53,AR57,0)</f>
        <v>0</v>
      </c>
      <c r="BG57" s="130">
        <f>IF(Forside!$F$20=53,AS57,0)</f>
        <v>0</v>
      </c>
      <c r="BH57" s="130">
        <f>IF(Forside!$F$20=53,AT57,0)</f>
        <v>0</v>
      </c>
      <c r="BJ57" s="94" t="s">
        <v>5</v>
      </c>
      <c r="BK57" s="95">
        <v>50</v>
      </c>
      <c r="BL57" s="96">
        <f t="shared" si="9"/>
        <v>0</v>
      </c>
      <c r="BM57" s="96">
        <f t="shared" si="10"/>
        <v>0</v>
      </c>
      <c r="BN57" s="96">
        <f t="shared" si="11"/>
        <v>0</v>
      </c>
      <c r="BO57" s="96"/>
      <c r="BP57" s="96">
        <f t="shared" si="12"/>
        <v>0</v>
      </c>
      <c r="BQ57" s="96">
        <f t="shared" si="13"/>
        <v>0</v>
      </c>
      <c r="BR57" s="96">
        <f t="shared" si="14"/>
        <v>0</v>
      </c>
      <c r="BS57" s="96"/>
      <c r="BT57" s="96">
        <f t="shared" si="15"/>
        <v>0</v>
      </c>
      <c r="BU57" s="96">
        <f t="shared" si="16"/>
        <v>0</v>
      </c>
      <c r="BV57" s="96">
        <f t="shared" si="17"/>
        <v>0</v>
      </c>
    </row>
    <row r="58" spans="3:74" ht="18" customHeight="1" thickBot="1">
      <c r="F58" s="8"/>
      <c r="G58" s="50">
        <v>100</v>
      </c>
      <c r="H58" s="32">
        <v>35.299999999999997</v>
      </c>
      <c r="I58" s="32">
        <v>33.4</v>
      </c>
      <c r="J58" s="32">
        <v>33.299999999999997</v>
      </c>
      <c r="K58" s="33"/>
      <c r="L58" s="34">
        <v>38.6</v>
      </c>
      <c r="M58" s="34">
        <v>36.4</v>
      </c>
      <c r="N58" s="34">
        <v>35.9</v>
      </c>
      <c r="O58" s="35"/>
      <c r="P58" s="32">
        <v>41.2</v>
      </c>
      <c r="Q58" s="32">
        <v>38.700000000000003</v>
      </c>
      <c r="R58" s="32">
        <v>37.799999999999997</v>
      </c>
      <c r="T58" s="8"/>
      <c r="U58" s="50">
        <v>100</v>
      </c>
      <c r="V58" s="47">
        <f>IF(Forside!$F$26="Vanskelige",Forside!$F$18/H58,0)</f>
        <v>0</v>
      </c>
      <c r="W58" s="47">
        <f>IF(Forside!$F$26="Vanskelige",Forside!$F$18/I58,0)</f>
        <v>0</v>
      </c>
      <c r="X58" s="47">
        <f>IF(Forside!$F$26="Vanskelige",Forside!$F$18/J58,0)</f>
        <v>0</v>
      </c>
      <c r="Y58" s="47"/>
      <c r="Z58" s="47">
        <f>IF(Forside!$F$26="Vanskelige",Forside!$F$18/L58,0)</f>
        <v>0</v>
      </c>
      <c r="AA58" s="47">
        <f>IF(Forside!$F$26="Vanskelige",Forside!$F$18/M58,0)</f>
        <v>0</v>
      </c>
      <c r="AB58" s="47">
        <f>IF(Forside!$F$26="Vanskelige",Forside!$F$18/N58,0)</f>
        <v>0</v>
      </c>
      <c r="AC58" s="47"/>
      <c r="AD58" s="47">
        <f>IF(Forside!$F$26="Vanskelige",Forside!$F$18/P58,0)</f>
        <v>0</v>
      </c>
      <c r="AE58" s="47">
        <f>IF(Forside!$F$26="Vanskelige",Forside!$F$18/Q58,0)</f>
        <v>0</v>
      </c>
      <c r="AF58" s="47">
        <f>IF(Forside!$F$26="Vanskelige",Forside!$F$18/R58,0)</f>
        <v>0</v>
      </c>
      <c r="AH58" s="8"/>
      <c r="AI58" s="50">
        <v>100</v>
      </c>
      <c r="AJ58" s="47">
        <f>IF(AND(Forside!$F$24="Liten",Forside!$F$22=100),V58,0)</f>
        <v>0</v>
      </c>
      <c r="AK58" s="47">
        <f>IF(AND(Forside!$F$24="Liten",Forside!$F$22=100),W58,0)</f>
        <v>0</v>
      </c>
      <c r="AL58" s="47">
        <f>IF(AND(Forside!$F$24="Liten",Forside!$F$22=100),X58,0)</f>
        <v>0</v>
      </c>
      <c r="AM58" s="47"/>
      <c r="AN58" s="47">
        <f>IF(AND(Forside!$F$24="Middels",Forside!$F$22=100),Z58,0)</f>
        <v>0</v>
      </c>
      <c r="AO58" s="47">
        <f>IF(AND(Forside!$F$24="Middels",Forside!$F$22=100),AA58,0)</f>
        <v>0</v>
      </c>
      <c r="AP58" s="47">
        <f>IF(AND(Forside!$F$24="Middels",Forside!$F$22=100),AB58,0)</f>
        <v>0</v>
      </c>
      <c r="AQ58" s="47"/>
      <c r="AR58" s="47">
        <f>IF(AND(Forside!$F$24="Stor",Forside!$F$22=100),AD58,0)</f>
        <v>0</v>
      </c>
      <c r="AS58" s="47">
        <f>IF(AND(Forside!$F$24="Stor",Forside!$F$22=100),AE58,0)</f>
        <v>0</v>
      </c>
      <c r="AT58" s="47">
        <f>IF(AND(Forside!$F$24="Stor",Forside!$F$22=100),AF58,0)</f>
        <v>0</v>
      </c>
      <c r="AV58" s="116"/>
      <c r="AW58" s="129">
        <v>100</v>
      </c>
      <c r="AX58" s="130">
        <f>IF(Forside!$F$20=53,AJ58,0)</f>
        <v>0</v>
      </c>
      <c r="AY58" s="130">
        <f>IF(Forside!$F$20=53,AK58,0)</f>
        <v>0</v>
      </c>
      <c r="AZ58" s="130">
        <f>IF(Forside!$F$20=53,AL58,0)</f>
        <v>0</v>
      </c>
      <c r="BA58" s="130"/>
      <c r="BB58" s="130">
        <f>IF(Forside!$F$20=53,AN58,0)</f>
        <v>0</v>
      </c>
      <c r="BC58" s="130">
        <f>IF(Forside!$F$20=53,AO58,0)</f>
        <v>0</v>
      </c>
      <c r="BD58" s="130">
        <f>IF(Forside!$F$20=53,AP58,0)</f>
        <v>0</v>
      </c>
      <c r="BE58" s="130"/>
      <c r="BF58" s="130">
        <f>IF(Forside!$F$20=53,AR58,0)</f>
        <v>0</v>
      </c>
      <c r="BG58" s="130">
        <f>IF(Forside!$F$20=53,AS58,0)</f>
        <v>0</v>
      </c>
      <c r="BH58" s="130">
        <f>IF(Forside!$F$20=53,AT58,0)</f>
        <v>0</v>
      </c>
      <c r="BJ58" s="82"/>
      <c r="BK58" s="95">
        <v>100</v>
      </c>
      <c r="BL58" s="96">
        <f t="shared" si="9"/>
        <v>0</v>
      </c>
      <c r="BM58" s="96">
        <f t="shared" si="10"/>
        <v>0</v>
      </c>
      <c r="BN58" s="96">
        <f t="shared" si="11"/>
        <v>0</v>
      </c>
      <c r="BO58" s="96"/>
      <c r="BP58" s="96">
        <f t="shared" si="12"/>
        <v>0</v>
      </c>
      <c r="BQ58" s="96">
        <f t="shared" si="13"/>
        <v>0</v>
      </c>
      <c r="BR58" s="96">
        <f t="shared" si="14"/>
        <v>0</v>
      </c>
      <c r="BS58" s="96"/>
      <c r="BT58" s="96">
        <f t="shared" si="15"/>
        <v>0</v>
      </c>
      <c r="BU58" s="96">
        <f t="shared" si="16"/>
        <v>0</v>
      </c>
      <c r="BV58" s="96">
        <f t="shared" si="17"/>
        <v>0</v>
      </c>
    </row>
    <row r="59" spans="3:74" ht="18" customHeight="1" thickBot="1">
      <c r="F59" s="8"/>
      <c r="G59" s="50">
        <v>250</v>
      </c>
      <c r="H59" s="32">
        <v>24.9</v>
      </c>
      <c r="I59" s="32">
        <v>24.1</v>
      </c>
      <c r="J59" s="32">
        <v>25</v>
      </c>
      <c r="K59" s="33"/>
      <c r="L59" s="34">
        <v>28.3</v>
      </c>
      <c r="M59" s="34">
        <v>27.3</v>
      </c>
      <c r="N59" s="34">
        <v>27.9</v>
      </c>
      <c r="O59" s="35"/>
      <c r="P59" s="32">
        <v>31.2</v>
      </c>
      <c r="Q59" s="32">
        <v>30</v>
      </c>
      <c r="R59" s="32">
        <v>30.3</v>
      </c>
      <c r="T59" s="8"/>
      <c r="U59" s="50">
        <v>250</v>
      </c>
      <c r="V59" s="47">
        <f>IF(Forside!$F$26="Vanskelige",Forside!$F$18/H59,0)</f>
        <v>0</v>
      </c>
      <c r="W59" s="47">
        <f>IF(Forside!$F$26="Vanskelige",Forside!$F$18/I59,0)</f>
        <v>0</v>
      </c>
      <c r="X59" s="47">
        <f>IF(Forside!$F$26="Vanskelige",Forside!$F$18/J59,0)</f>
        <v>0</v>
      </c>
      <c r="Y59" s="47"/>
      <c r="Z59" s="47">
        <f>IF(Forside!$F$26="Vanskelige",Forside!$F$18/L59,0)</f>
        <v>0</v>
      </c>
      <c r="AA59" s="47">
        <f>IF(Forside!$F$26="Vanskelige",Forside!$F$18/M59,0)</f>
        <v>0</v>
      </c>
      <c r="AB59" s="47">
        <f>IF(Forside!$F$26="Vanskelige",Forside!$F$18/N59,0)</f>
        <v>0</v>
      </c>
      <c r="AC59" s="47"/>
      <c r="AD59" s="47">
        <f>IF(Forside!$F$26="Vanskelige",Forside!$F$18/P59,0)</f>
        <v>0</v>
      </c>
      <c r="AE59" s="47">
        <f>IF(Forside!$F$26="Vanskelige",Forside!$F$18/Q59,0)</f>
        <v>0</v>
      </c>
      <c r="AF59" s="47">
        <f>IF(Forside!$F$26="Vanskelige",Forside!$F$18/R59,0)</f>
        <v>0</v>
      </c>
      <c r="AH59" s="8"/>
      <c r="AI59" s="50">
        <v>250</v>
      </c>
      <c r="AJ59" s="47">
        <f>IF(AND(Forside!$F$24="Liten",Forside!$F$22=250),V59,0)</f>
        <v>0</v>
      </c>
      <c r="AK59" s="47">
        <f>IF(AND(Forside!$F$24="Liten",Forside!$F$22=250),W59,0)</f>
        <v>0</v>
      </c>
      <c r="AL59" s="47">
        <f>IF(AND(Forside!$F$24="Liten",Forside!$F$22=250),X59,0)</f>
        <v>0</v>
      </c>
      <c r="AM59" s="47"/>
      <c r="AN59" s="47">
        <f>IF(AND(Forside!$F$24="Middels",Forside!$F$22=250),Z59,0)</f>
        <v>0</v>
      </c>
      <c r="AO59" s="47">
        <f>IF(AND(Forside!$F$24="Middels",Forside!$F$22=250),AA59,0)</f>
        <v>0</v>
      </c>
      <c r="AP59" s="47">
        <f>IF(AND(Forside!$F$24="Middels",Forside!$F$22=250),AB59,0)</f>
        <v>0</v>
      </c>
      <c r="AQ59" s="47"/>
      <c r="AR59" s="47">
        <f>IF(AND(Forside!$F$24="Stor",Forside!$F$22=250),AD59,0)</f>
        <v>0</v>
      </c>
      <c r="AS59" s="47">
        <f>IF(AND(Forside!$F$24="Stor",Forside!$F$22=250),AE59,0)</f>
        <v>0</v>
      </c>
      <c r="AT59" s="47">
        <f>IF(AND(Forside!$F$24="Stor",Forside!$F$22=250),AF59,0)</f>
        <v>0</v>
      </c>
      <c r="AV59" s="116"/>
      <c r="AW59" s="129">
        <v>250</v>
      </c>
      <c r="AX59" s="130">
        <f>IF(Forside!$F$20=53,AJ59,0)</f>
        <v>0</v>
      </c>
      <c r="AY59" s="130">
        <f>IF(Forside!$F$20=53,AK59,0)</f>
        <v>0</v>
      </c>
      <c r="AZ59" s="130">
        <f>IF(Forside!$F$20=53,AL59,0)</f>
        <v>0</v>
      </c>
      <c r="BA59" s="130"/>
      <c r="BB59" s="130">
        <f>IF(Forside!$F$20=53,AN59,0)</f>
        <v>0</v>
      </c>
      <c r="BC59" s="130">
        <f>IF(Forside!$F$20=53,AO59,0)</f>
        <v>0</v>
      </c>
      <c r="BD59" s="130">
        <f>IF(Forside!$F$20=53,AP59,0)</f>
        <v>0</v>
      </c>
      <c r="BE59" s="130"/>
      <c r="BF59" s="130">
        <f>IF(Forside!$F$20=53,AR59,0)</f>
        <v>0</v>
      </c>
      <c r="BG59" s="130">
        <f>IF(Forside!$F$20=53,AS59,0)</f>
        <v>0</v>
      </c>
      <c r="BH59" s="130">
        <f>IF(Forside!$F$20=53,AT59,0)</f>
        <v>0</v>
      </c>
      <c r="BJ59" s="82"/>
      <c r="BK59" s="95">
        <v>250</v>
      </c>
      <c r="BL59" s="96">
        <f t="shared" si="9"/>
        <v>0</v>
      </c>
      <c r="BM59" s="96">
        <f t="shared" si="10"/>
        <v>0</v>
      </c>
      <c r="BN59" s="96">
        <f t="shared" si="11"/>
        <v>0</v>
      </c>
      <c r="BO59" s="96"/>
      <c r="BP59" s="96">
        <f t="shared" si="12"/>
        <v>0</v>
      </c>
      <c r="BQ59" s="96">
        <f t="shared" si="13"/>
        <v>0</v>
      </c>
      <c r="BR59" s="96">
        <f t="shared" si="14"/>
        <v>0</v>
      </c>
      <c r="BS59" s="96"/>
      <c r="BT59" s="96">
        <f t="shared" si="15"/>
        <v>0</v>
      </c>
      <c r="BU59" s="96">
        <f t="shared" si="16"/>
        <v>0</v>
      </c>
      <c r="BV59" s="96">
        <f t="shared" si="17"/>
        <v>0</v>
      </c>
    </row>
    <row r="60" spans="3:74" ht="18" customHeight="1" thickBot="1">
      <c r="F60" s="14"/>
      <c r="G60" s="49">
        <v>400</v>
      </c>
      <c r="H60" s="43">
        <v>19.7</v>
      </c>
      <c r="I60" s="43">
        <v>19.399999999999999</v>
      </c>
      <c r="J60" s="43">
        <v>20.5</v>
      </c>
      <c r="K60" s="44"/>
      <c r="L60" s="60">
        <v>22.9</v>
      </c>
      <c r="M60" s="60">
        <v>22.5</v>
      </c>
      <c r="N60" s="60">
        <v>23.4</v>
      </c>
      <c r="O60" s="46"/>
      <c r="P60" s="43">
        <v>25.7</v>
      </c>
      <c r="Q60" s="43">
        <v>25.1</v>
      </c>
      <c r="R60" s="43">
        <v>25.8</v>
      </c>
      <c r="T60" s="14"/>
      <c r="U60" s="49">
        <v>400</v>
      </c>
      <c r="V60" s="47">
        <f>IF(Forside!$F$26="Vanskelige",Forside!$F$18/H60,0)</f>
        <v>0</v>
      </c>
      <c r="W60" s="47">
        <f>IF(Forside!$F$26="Vanskelige",Forside!$F$18/I60,0)</f>
        <v>0</v>
      </c>
      <c r="X60" s="47">
        <f>IF(Forside!$F$26="Vanskelige",Forside!$F$18/J60,0)</f>
        <v>0</v>
      </c>
      <c r="Y60" s="47"/>
      <c r="Z60" s="47">
        <f>IF(Forside!$F$26="Vanskelige",Forside!$F$18/L60,0)</f>
        <v>0</v>
      </c>
      <c r="AA60" s="47">
        <f>IF(Forside!$F$26="Vanskelige",Forside!$F$18/M60,0)</f>
        <v>0</v>
      </c>
      <c r="AB60" s="47">
        <f>IF(Forside!$F$26="Vanskelige",Forside!$F$18/N60,0)</f>
        <v>0</v>
      </c>
      <c r="AC60" s="47"/>
      <c r="AD60" s="47">
        <f>IF(Forside!$F$26="Vanskelige",Forside!$F$18/P60,0)</f>
        <v>0</v>
      </c>
      <c r="AE60" s="47">
        <f>IF(Forside!$F$26="Vanskelige",Forside!$F$18/Q60,0)</f>
        <v>0</v>
      </c>
      <c r="AF60" s="47">
        <f>IF(Forside!$F$26="Vanskelige",Forside!$F$18/R60,0)</f>
        <v>0</v>
      </c>
      <c r="AH60" s="14"/>
      <c r="AI60" s="49">
        <v>400</v>
      </c>
      <c r="AJ60" s="47">
        <f>IF(AND(Forside!$F$24="Liten",Forside!$F$22=400),V60,0)</f>
        <v>0</v>
      </c>
      <c r="AK60" s="47">
        <f>IF(AND(Forside!$F$24="Liten",Forside!$F$22=400),W60,0)</f>
        <v>0</v>
      </c>
      <c r="AL60" s="47">
        <f>IF(AND(Forside!$F$24="Liten",Forside!$F$22=400),X60,0)</f>
        <v>0</v>
      </c>
      <c r="AM60" s="47"/>
      <c r="AN60" s="47">
        <f>IF(AND(Forside!$F$24="Middels",Forside!$F$22=400),Z60,0)</f>
        <v>0</v>
      </c>
      <c r="AO60" s="47">
        <f>IF(AND(Forside!$F$24="Middels",Forside!$F$22=400),AA60,0)</f>
        <v>0</v>
      </c>
      <c r="AP60" s="47">
        <f>IF(AND(Forside!$F$24="Middels",Forside!$F$22=400),AB60,0)</f>
        <v>0</v>
      </c>
      <c r="AQ60" s="47"/>
      <c r="AR60" s="47">
        <f>IF(AND(Forside!$F$24="Stor",Forside!$F$22=400),AD60,0)</f>
        <v>0</v>
      </c>
      <c r="AS60" s="47">
        <f>IF(AND(Forside!$F$24="Stor",Forside!$F$22=400),AE60,0)</f>
        <v>0</v>
      </c>
      <c r="AT60" s="47">
        <f>IF(AND(Forside!$F$24="Stor",Forside!$F$22=400),AF60,0)</f>
        <v>0</v>
      </c>
      <c r="AV60" s="124"/>
      <c r="AW60" s="123">
        <v>400</v>
      </c>
      <c r="AX60" s="130">
        <f>IF(Forside!$F$20=53,AJ60,0)</f>
        <v>0</v>
      </c>
      <c r="AY60" s="130">
        <f>IF(Forside!$F$20=53,AK60,0)</f>
        <v>0</v>
      </c>
      <c r="AZ60" s="130">
        <f>IF(Forside!$F$20=53,AL60,0)</f>
        <v>0</v>
      </c>
      <c r="BA60" s="130"/>
      <c r="BB60" s="130">
        <f>IF(Forside!$F$20=53,AN60,0)</f>
        <v>0</v>
      </c>
      <c r="BC60" s="130">
        <f>IF(Forside!$F$20=53,AO60,0)</f>
        <v>0</v>
      </c>
      <c r="BD60" s="130">
        <f>IF(Forside!$F$20=53,AP60,0)</f>
        <v>0</v>
      </c>
      <c r="BE60" s="130"/>
      <c r="BF60" s="130">
        <f>IF(Forside!$F$20=53,AR60,0)</f>
        <v>0</v>
      </c>
      <c r="BG60" s="130">
        <f>IF(Forside!$F$20=53,AS60,0)</f>
        <v>0</v>
      </c>
      <c r="BH60" s="130">
        <f>IF(Forside!$F$20=53,AT60,0)</f>
        <v>0</v>
      </c>
      <c r="BJ60" s="90"/>
      <c r="BK60" s="89">
        <v>400</v>
      </c>
      <c r="BL60" s="96">
        <f t="shared" si="9"/>
        <v>0</v>
      </c>
      <c r="BM60" s="96">
        <f t="shared" si="10"/>
        <v>0</v>
      </c>
      <c r="BN60" s="96">
        <f t="shared" si="11"/>
        <v>0</v>
      </c>
      <c r="BO60" s="96"/>
      <c r="BP60" s="96">
        <f t="shared" si="12"/>
        <v>0</v>
      </c>
      <c r="BQ60" s="96">
        <f t="shared" si="13"/>
        <v>0</v>
      </c>
      <c r="BR60" s="96">
        <f t="shared" si="14"/>
        <v>0</v>
      </c>
      <c r="BS60" s="96"/>
      <c r="BT60" s="96">
        <f t="shared" si="15"/>
        <v>0</v>
      </c>
      <c r="BU60" s="96">
        <f t="shared" si="16"/>
        <v>0</v>
      </c>
      <c r="BV60" s="96">
        <f t="shared" si="17"/>
        <v>0</v>
      </c>
    </row>
    <row r="61" spans="3:74" ht="18" customHeight="1"/>
    <row r="62" spans="3:74" ht="18" customHeight="1"/>
    <row r="63" spans="3:74" ht="18" customHeight="1">
      <c r="C63" t="s">
        <v>17</v>
      </c>
    </row>
    <row r="64" spans="3:74" ht="18" customHeight="1" thickBot="1">
      <c r="F64" s="4" t="s">
        <v>12</v>
      </c>
      <c r="T64" s="4" t="s">
        <v>12</v>
      </c>
      <c r="AH64" s="4" t="s">
        <v>12</v>
      </c>
      <c r="AV64" s="113" t="s">
        <v>12</v>
      </c>
      <c r="BJ64" s="79" t="s">
        <v>12</v>
      </c>
    </row>
    <row r="65" spans="6:74" ht="18" customHeight="1" thickBot="1">
      <c r="F65" s="219" t="s">
        <v>6</v>
      </c>
      <c r="G65" s="219"/>
      <c r="H65" s="220" t="s">
        <v>13</v>
      </c>
      <c r="I65" s="220"/>
      <c r="J65" s="220"/>
      <c r="K65" s="6"/>
      <c r="L65" s="221" t="s">
        <v>14</v>
      </c>
      <c r="M65" s="221"/>
      <c r="N65" s="221"/>
      <c r="O65" s="6"/>
      <c r="P65" s="220" t="s">
        <v>15</v>
      </c>
      <c r="Q65" s="220"/>
      <c r="R65" s="220"/>
      <c r="T65" s="219" t="s">
        <v>6</v>
      </c>
      <c r="U65" s="219"/>
      <c r="V65" s="220" t="s">
        <v>13</v>
      </c>
      <c r="W65" s="220"/>
      <c r="X65" s="220"/>
      <c r="Y65" s="6"/>
      <c r="Z65" s="221" t="s">
        <v>14</v>
      </c>
      <c r="AA65" s="221"/>
      <c r="AB65" s="221"/>
      <c r="AC65" s="6"/>
      <c r="AD65" s="220" t="s">
        <v>15</v>
      </c>
      <c r="AE65" s="220"/>
      <c r="AF65" s="220"/>
      <c r="AH65" s="219" t="s">
        <v>6</v>
      </c>
      <c r="AI65" s="219"/>
      <c r="AJ65" s="220" t="s">
        <v>13</v>
      </c>
      <c r="AK65" s="220"/>
      <c r="AL65" s="220"/>
      <c r="AM65" s="6"/>
      <c r="AN65" s="221" t="s">
        <v>14</v>
      </c>
      <c r="AO65" s="221"/>
      <c r="AP65" s="221"/>
      <c r="AQ65" s="6"/>
      <c r="AR65" s="220" t="s">
        <v>15</v>
      </c>
      <c r="AS65" s="220"/>
      <c r="AT65" s="220"/>
      <c r="AV65" s="224" t="s">
        <v>6</v>
      </c>
      <c r="AW65" s="224"/>
      <c r="AX65" s="140"/>
      <c r="AY65" s="140"/>
      <c r="AZ65" s="140"/>
      <c r="BA65" s="114"/>
      <c r="BB65" s="141"/>
      <c r="BC65" s="141"/>
      <c r="BD65" s="141"/>
      <c r="BE65" s="114"/>
      <c r="BF65" s="140"/>
      <c r="BG65" s="140"/>
      <c r="BH65" s="140"/>
      <c r="BJ65" s="230" t="s">
        <v>6</v>
      </c>
      <c r="BK65" s="230"/>
      <c r="BL65" s="106"/>
      <c r="BM65" s="106"/>
      <c r="BN65" s="106"/>
      <c r="BO65" s="80"/>
      <c r="BP65" s="107"/>
      <c r="BQ65" s="107"/>
      <c r="BR65" s="107"/>
      <c r="BS65" s="80"/>
      <c r="BT65" s="106"/>
      <c r="BU65" s="106"/>
      <c r="BV65" s="106"/>
    </row>
    <row r="66" spans="6:74" ht="18" customHeight="1">
      <c r="F66" s="222" t="s">
        <v>7</v>
      </c>
      <c r="G66" s="222"/>
      <c r="H66" s="8">
        <v>0</v>
      </c>
      <c r="I66" s="9">
        <v>1</v>
      </c>
      <c r="J66" s="9">
        <v>2</v>
      </c>
      <c r="K66" s="10"/>
      <c r="L66" s="21">
        <v>0</v>
      </c>
      <c r="M66" s="22">
        <v>1</v>
      </c>
      <c r="N66" s="22">
        <v>2</v>
      </c>
      <c r="O66" s="13"/>
      <c r="P66" s="8">
        <v>0</v>
      </c>
      <c r="Q66" s="9">
        <v>1</v>
      </c>
      <c r="R66" s="9">
        <v>2</v>
      </c>
      <c r="T66" s="222" t="s">
        <v>7</v>
      </c>
      <c r="U66" s="222"/>
      <c r="V66" s="8">
        <v>0</v>
      </c>
      <c r="W66" s="9">
        <v>1</v>
      </c>
      <c r="X66" s="9">
        <v>2</v>
      </c>
      <c r="Y66" s="10"/>
      <c r="Z66" s="21">
        <v>0</v>
      </c>
      <c r="AA66" s="22">
        <v>1</v>
      </c>
      <c r="AB66" s="22">
        <v>2</v>
      </c>
      <c r="AC66" s="13"/>
      <c r="AD66" s="8">
        <v>0</v>
      </c>
      <c r="AE66" s="9">
        <v>1</v>
      </c>
      <c r="AF66" s="9">
        <v>2</v>
      </c>
      <c r="AH66" s="222" t="s">
        <v>7</v>
      </c>
      <c r="AI66" s="222"/>
      <c r="AJ66" s="8">
        <v>0</v>
      </c>
      <c r="AK66" s="9">
        <v>1</v>
      </c>
      <c r="AL66" s="9">
        <v>2</v>
      </c>
      <c r="AM66" s="10"/>
      <c r="AN66" s="21">
        <v>0</v>
      </c>
      <c r="AO66" s="22">
        <v>1</v>
      </c>
      <c r="AP66" s="22">
        <v>2</v>
      </c>
      <c r="AQ66" s="13"/>
      <c r="AR66" s="8">
        <v>0</v>
      </c>
      <c r="AS66" s="9">
        <v>1</v>
      </c>
      <c r="AT66" s="9">
        <v>2</v>
      </c>
      <c r="AV66" s="223" t="s">
        <v>7</v>
      </c>
      <c r="AW66" s="223"/>
      <c r="AX66" s="116"/>
      <c r="AY66" s="117"/>
      <c r="AZ66" s="117"/>
      <c r="BA66" s="118"/>
      <c r="BB66" s="116"/>
      <c r="BC66" s="117"/>
      <c r="BD66" s="117"/>
      <c r="BE66" s="121"/>
      <c r="BF66" s="116"/>
      <c r="BG66" s="117"/>
      <c r="BH66" s="117"/>
      <c r="BJ66" s="228" t="s">
        <v>7</v>
      </c>
      <c r="BK66" s="228"/>
      <c r="BL66" s="82"/>
      <c r="BM66" s="83"/>
      <c r="BN66" s="83"/>
      <c r="BO66" s="84"/>
      <c r="BP66" s="82"/>
      <c r="BQ66" s="83"/>
      <c r="BR66" s="83"/>
      <c r="BS66" s="87"/>
      <c r="BT66" s="82"/>
      <c r="BU66" s="83"/>
      <c r="BV66" s="83"/>
    </row>
    <row r="67" spans="6:74" ht="18" customHeight="1" thickBot="1">
      <c r="F67" s="3" t="s">
        <v>8</v>
      </c>
      <c r="G67" s="49"/>
      <c r="H67" s="14"/>
      <c r="I67" s="14"/>
      <c r="J67" s="14"/>
      <c r="K67" s="15"/>
      <c r="L67" s="16"/>
      <c r="M67" s="16"/>
      <c r="N67" s="16"/>
      <c r="O67" s="17"/>
      <c r="P67" s="14"/>
      <c r="Q67" s="14"/>
      <c r="R67" s="14"/>
      <c r="T67" s="3" t="s">
        <v>8</v>
      </c>
      <c r="U67" s="49"/>
      <c r="V67" s="14"/>
      <c r="W67" s="14"/>
      <c r="X67" s="14"/>
      <c r="Y67" s="15"/>
      <c r="Z67" s="16"/>
      <c r="AA67" s="16"/>
      <c r="AB67" s="16"/>
      <c r="AC67" s="17"/>
      <c r="AD67" s="14"/>
      <c r="AE67" s="14"/>
      <c r="AF67" s="14"/>
      <c r="AH67" s="3" t="s">
        <v>8</v>
      </c>
      <c r="AI67" s="49"/>
      <c r="AJ67" s="14"/>
      <c r="AK67" s="14"/>
      <c r="AL67" s="14"/>
      <c r="AM67" s="15"/>
      <c r="AN67" s="16"/>
      <c r="AO67" s="16"/>
      <c r="AP67" s="16"/>
      <c r="AQ67" s="17"/>
      <c r="AR67" s="14"/>
      <c r="AS67" s="14"/>
      <c r="AT67" s="14"/>
      <c r="AV67" s="122" t="s">
        <v>8</v>
      </c>
      <c r="AW67" s="123"/>
      <c r="AX67" s="124"/>
      <c r="AY67" s="124"/>
      <c r="AZ67" s="124"/>
      <c r="BA67" s="125"/>
      <c r="BB67" s="126"/>
      <c r="BC67" s="126"/>
      <c r="BD67" s="126"/>
      <c r="BE67" s="127"/>
      <c r="BF67" s="124"/>
      <c r="BG67" s="124"/>
      <c r="BH67" s="124"/>
      <c r="BJ67" s="88" t="s">
        <v>8</v>
      </c>
      <c r="BK67" s="89"/>
      <c r="BL67" s="90"/>
      <c r="BM67" s="90"/>
      <c r="BN67" s="90"/>
      <c r="BO67" s="91"/>
      <c r="BP67" s="92"/>
      <c r="BQ67" s="92"/>
      <c r="BR67" s="92"/>
      <c r="BS67" s="93"/>
      <c r="BT67" s="90"/>
      <c r="BU67" s="90"/>
      <c r="BV67" s="90"/>
    </row>
    <row r="68" spans="6:74" ht="18" customHeight="1" thickBot="1">
      <c r="F68" s="2" t="s">
        <v>0</v>
      </c>
      <c r="G68" s="50">
        <v>50</v>
      </c>
      <c r="H68" s="32">
        <v>31.6</v>
      </c>
      <c r="I68" s="32">
        <v>27.3</v>
      </c>
      <c r="J68" s="32">
        <v>27.1</v>
      </c>
      <c r="K68" s="33"/>
      <c r="L68" s="34">
        <v>33.1</v>
      </c>
      <c r="M68" s="34">
        <v>28.8</v>
      </c>
      <c r="N68" s="34">
        <v>28.7</v>
      </c>
      <c r="O68" s="35"/>
      <c r="P68" s="32">
        <v>34.6</v>
      </c>
      <c r="Q68" s="32">
        <v>30.1</v>
      </c>
      <c r="R68" s="32">
        <v>30</v>
      </c>
      <c r="T68" s="73" t="s">
        <v>0</v>
      </c>
      <c r="U68" s="50">
        <v>50</v>
      </c>
      <c r="V68" s="47">
        <f>IF(Forside!$F$26="Lette",Forside!$F$18/H68,0)</f>
        <v>0</v>
      </c>
      <c r="W68" s="47">
        <f>IF(Forside!$F$26="Lette",Forside!$F$18/I68,0)</f>
        <v>0</v>
      </c>
      <c r="X68" s="47">
        <f>IF(Forside!$F$26="Lette",Forside!$F$18/J68,0)</f>
        <v>0</v>
      </c>
      <c r="Y68" s="47"/>
      <c r="Z68" s="47">
        <f>IF(Forside!$F$26="Lette",Forside!$F$18/L68,0)</f>
        <v>0</v>
      </c>
      <c r="AA68" s="47">
        <f>IF(Forside!$F$26="Lette",Forside!$F$18/M68,0)</f>
        <v>0</v>
      </c>
      <c r="AB68" s="47">
        <f>IF(Forside!$F$26="Lette",Forside!$F$18/N68,0)</f>
        <v>0</v>
      </c>
      <c r="AC68" s="47"/>
      <c r="AD68" s="47">
        <f>IF(Forside!$F$26="Lette",Forside!$F$18/P68,0)</f>
        <v>0</v>
      </c>
      <c r="AE68" s="47">
        <f>IF(Forside!$F$26="Lette",Forside!$F$18/Q68,0)</f>
        <v>0</v>
      </c>
      <c r="AF68" s="47">
        <f>IF(Forside!$F$26="Lette",Forside!$F$18/R68,0)</f>
        <v>0</v>
      </c>
      <c r="AH68" s="73" t="s">
        <v>0</v>
      </c>
      <c r="AI68" s="50">
        <v>50</v>
      </c>
      <c r="AJ68" s="47">
        <f>IF(AND(Forside!$F$24="Liten",Forside!$F$22=50),V68,0)</f>
        <v>0</v>
      </c>
      <c r="AK68" s="47">
        <f>IF(AND(Forside!$F$24="Liten",Forside!$F$22=50),W68,0)</f>
        <v>0</v>
      </c>
      <c r="AL68" s="47">
        <f>IF(AND(Forside!$F$24="Liten",Forside!$F$22=50),X68,0)</f>
        <v>0</v>
      </c>
      <c r="AM68" s="47"/>
      <c r="AN68" s="47">
        <f>IF(AND(Forside!$F$24="Middels",Forside!$F$22=50),Z68,0)</f>
        <v>0</v>
      </c>
      <c r="AO68" s="47">
        <f>IF(AND(Forside!$F$24="Middels",Forside!$F$22=50),AA68,0)</f>
        <v>0</v>
      </c>
      <c r="AP68" s="47">
        <f>IF(AND(Forside!$F$24="Middels",Forside!$F$22=50),AB68,0)</f>
        <v>0</v>
      </c>
      <c r="AQ68" s="47"/>
      <c r="AR68" s="47">
        <f>IF(AND(Forside!$F$24="Stor",Forside!$F$22=50),AD68,0)</f>
        <v>0</v>
      </c>
      <c r="AS68" s="47">
        <f>IF(AND(Forside!$F$24="Stor",Forside!$F$22=50),AE68,0)</f>
        <v>0</v>
      </c>
      <c r="AT68" s="47">
        <f>IF(AND(Forside!$F$24="Stor",Forside!$F$22=50),AF68,0)</f>
        <v>0</v>
      </c>
      <c r="AV68" s="128" t="s">
        <v>0</v>
      </c>
      <c r="AW68" s="129">
        <v>50</v>
      </c>
      <c r="AX68" s="130">
        <f>IF(Forside!$F$20=8,AJ68,0)</f>
        <v>0</v>
      </c>
      <c r="AY68" s="130">
        <f>IF(Forside!$F$20=8,AK68,0)</f>
        <v>0</v>
      </c>
      <c r="AZ68" s="130">
        <f>IF(Forside!$F$20=8,AL68,0)</f>
        <v>0</v>
      </c>
      <c r="BA68" s="130"/>
      <c r="BB68" s="130">
        <f>IF(Forside!$F$20=8,AN68,0)</f>
        <v>0</v>
      </c>
      <c r="BC68" s="130">
        <f>IF(Forside!$F$20=8,AO68,0)</f>
        <v>0</v>
      </c>
      <c r="BD68" s="130">
        <f>IF(Forside!$F$20=8,AP68,0)</f>
        <v>0</v>
      </c>
      <c r="BE68" s="130"/>
      <c r="BF68" s="130">
        <f>IF(Forside!$F$20=8,AR68,0)</f>
        <v>0</v>
      </c>
      <c r="BG68" s="130">
        <f>IF(Forside!$F$20=8,AS68,0)</f>
        <v>0</v>
      </c>
      <c r="BH68" s="130">
        <f>IF(Forside!$F$20=8,AT68,0)</f>
        <v>0</v>
      </c>
      <c r="BJ68" s="94" t="s">
        <v>0</v>
      </c>
      <c r="BK68" s="95">
        <v>50</v>
      </c>
      <c r="BL68" s="96">
        <f t="shared" ref="BL68:BL91" si="18">IF(AX68&gt;0,H68,0)</f>
        <v>0</v>
      </c>
      <c r="BM68" s="96">
        <f t="shared" ref="BM68:BM91" si="19">IF(AY68&gt;0,I68,0)</f>
        <v>0</v>
      </c>
      <c r="BN68" s="96">
        <f t="shared" ref="BN68:BN91" si="20">IF(AZ68&gt;0,J68,0)</f>
        <v>0</v>
      </c>
      <c r="BO68" s="96"/>
      <c r="BP68" s="96">
        <f t="shared" ref="BP68:BP91" si="21">IF(BB68&gt;0,L68,0)</f>
        <v>0</v>
      </c>
      <c r="BQ68" s="96">
        <f t="shared" ref="BQ68:BQ91" si="22">IF(BC68&gt;0,M68,0)</f>
        <v>0</v>
      </c>
      <c r="BR68" s="96">
        <f t="shared" ref="BR68:BR91" si="23">IF(BD68&gt;0,N68,0)</f>
        <v>0</v>
      </c>
      <c r="BS68" s="96"/>
      <c r="BT68" s="96">
        <f t="shared" ref="BT68:BT91" si="24">IF(BF68&gt;0,P68,0)</f>
        <v>0</v>
      </c>
      <c r="BU68" s="96">
        <f t="shared" ref="BU68:BU91" si="25">IF(BG68&gt;0,Q68,0)</f>
        <v>0</v>
      </c>
      <c r="BV68" s="96">
        <f t="shared" ref="BV68:BV91" si="26">IF(BH68&gt;0,R68,0)</f>
        <v>0</v>
      </c>
    </row>
    <row r="69" spans="6:74" ht="18" customHeight="1" thickBot="1">
      <c r="F69" s="2"/>
      <c r="G69" s="50">
        <v>100</v>
      </c>
      <c r="H69" s="32">
        <v>29.7</v>
      </c>
      <c r="I69" s="36">
        <v>25.8</v>
      </c>
      <c r="J69" s="36">
        <v>25.8</v>
      </c>
      <c r="K69" s="33"/>
      <c r="L69" s="34">
        <v>31.3</v>
      </c>
      <c r="M69" s="37">
        <v>27.5</v>
      </c>
      <c r="N69" s="37">
        <v>27.5</v>
      </c>
      <c r="O69" s="35"/>
      <c r="P69" s="32">
        <v>33</v>
      </c>
      <c r="Q69" s="32">
        <v>28.8</v>
      </c>
      <c r="R69" s="32">
        <v>28.9</v>
      </c>
      <c r="T69" s="73"/>
      <c r="U69" s="50">
        <v>100</v>
      </c>
      <c r="V69" s="47">
        <f>IF(Forside!$F$26="Lette",Forside!$F$18/H69,0)</f>
        <v>0</v>
      </c>
      <c r="W69" s="47">
        <f>IF(Forside!$F$26="Lette",Forside!$F$18/I69,0)</f>
        <v>0</v>
      </c>
      <c r="X69" s="47">
        <f>IF(Forside!$F$26="Lette",Forside!$F$18/J69,0)</f>
        <v>0</v>
      </c>
      <c r="Y69" s="47"/>
      <c r="Z69" s="47">
        <f>IF(Forside!$F$26="Lette",Forside!$F$18/L69,0)</f>
        <v>0</v>
      </c>
      <c r="AA69" s="47">
        <f>IF(Forside!$F$26="Lette",Forside!$F$18/M69,0)</f>
        <v>0</v>
      </c>
      <c r="AB69" s="47">
        <f>IF(Forside!$F$26="Lette",Forside!$F$18/N69,0)</f>
        <v>0</v>
      </c>
      <c r="AC69" s="47"/>
      <c r="AD69" s="47">
        <f>IF(Forside!$F$26="Lette",Forside!$F$18/P69,0)</f>
        <v>0</v>
      </c>
      <c r="AE69" s="47">
        <f>IF(Forside!$F$26="Lette",Forside!$F$18/Q69,0)</f>
        <v>0</v>
      </c>
      <c r="AF69" s="47">
        <f>IF(Forside!$F$26="Lette",Forside!$F$18/R69,0)</f>
        <v>0</v>
      </c>
      <c r="AH69" s="73"/>
      <c r="AI69" s="50">
        <v>100</v>
      </c>
      <c r="AJ69" s="47">
        <f>IF(AND(Forside!$F$24="Liten",Forside!$F$22=100),V69,0)</f>
        <v>0</v>
      </c>
      <c r="AK69" s="47">
        <f>IF(AND(Forside!$F$24="Liten",Forside!$F$22=100),W69,0)</f>
        <v>0</v>
      </c>
      <c r="AL69" s="47">
        <f>IF(AND(Forside!$F$24="Liten",Forside!$F$22=100),X69,0)</f>
        <v>0</v>
      </c>
      <c r="AM69" s="47"/>
      <c r="AN69" s="47">
        <f>IF(AND(Forside!$F$24="Middels",Forside!$F$22=100),Z69,0)</f>
        <v>0</v>
      </c>
      <c r="AO69" s="47">
        <f>IF(AND(Forside!$F$24="Middels",Forside!$F$22=100),AA69,0)</f>
        <v>0</v>
      </c>
      <c r="AP69" s="47">
        <f>IF(AND(Forside!$F$24="Middels",Forside!$F$22=100),AB69,0)</f>
        <v>0</v>
      </c>
      <c r="AQ69" s="47"/>
      <c r="AR69" s="47">
        <f>IF(AND(Forside!$F$24="Stor",Forside!$F$22=100),AD69,0)</f>
        <v>0</v>
      </c>
      <c r="AS69" s="47">
        <f>IF(AND(Forside!$F$24="Stor",Forside!$F$22=100),AE69,0)</f>
        <v>0</v>
      </c>
      <c r="AT69" s="47">
        <f>IF(AND(Forside!$F$24="Stor",Forside!$F$22=100),AF69,0)</f>
        <v>0</v>
      </c>
      <c r="AV69" s="128"/>
      <c r="AW69" s="129">
        <v>100</v>
      </c>
      <c r="AX69" s="130">
        <f>IF(Forside!$F$20=8,AJ69,0)</f>
        <v>0</v>
      </c>
      <c r="AY69" s="130">
        <f>IF(Forside!$F$20=8,AK69,0)</f>
        <v>0</v>
      </c>
      <c r="AZ69" s="130">
        <f>IF(Forside!$F$20=8,AL69,0)</f>
        <v>0</v>
      </c>
      <c r="BA69" s="130"/>
      <c r="BB69" s="130">
        <f>IF(Forside!$F$20=8,AN69,0)</f>
        <v>0</v>
      </c>
      <c r="BC69" s="130">
        <f>IF(Forside!$F$20=8,AO69,0)</f>
        <v>0</v>
      </c>
      <c r="BD69" s="130">
        <f>IF(Forside!$F$20=8,AP69,0)</f>
        <v>0</v>
      </c>
      <c r="BE69" s="130"/>
      <c r="BF69" s="130">
        <f>IF(Forside!$F$20=8,AR69,0)</f>
        <v>0</v>
      </c>
      <c r="BG69" s="130">
        <f>IF(Forside!$F$20=8,AS69,0)</f>
        <v>0</v>
      </c>
      <c r="BH69" s="130">
        <f>IF(Forside!$F$20=8,AT69,0)</f>
        <v>0</v>
      </c>
      <c r="BJ69" s="94"/>
      <c r="BK69" s="95">
        <v>100</v>
      </c>
      <c r="BL69" s="96">
        <f t="shared" si="18"/>
        <v>0</v>
      </c>
      <c r="BM69" s="96">
        <f t="shared" si="19"/>
        <v>0</v>
      </c>
      <c r="BN69" s="96">
        <f t="shared" si="20"/>
        <v>0</v>
      </c>
      <c r="BO69" s="96"/>
      <c r="BP69" s="96">
        <f t="shared" si="21"/>
        <v>0</v>
      </c>
      <c r="BQ69" s="96">
        <f t="shared" si="22"/>
        <v>0</v>
      </c>
      <c r="BR69" s="96">
        <f t="shared" si="23"/>
        <v>0</v>
      </c>
      <c r="BS69" s="96"/>
      <c r="BT69" s="96">
        <f t="shared" si="24"/>
        <v>0</v>
      </c>
      <c r="BU69" s="96">
        <f t="shared" si="25"/>
        <v>0</v>
      </c>
      <c r="BV69" s="96">
        <f t="shared" si="26"/>
        <v>0</v>
      </c>
    </row>
    <row r="70" spans="6:74" ht="18" customHeight="1" thickBot="1">
      <c r="F70" s="2"/>
      <c r="G70" s="50">
        <v>250</v>
      </c>
      <c r="H70" s="32">
        <v>25.3</v>
      </c>
      <c r="I70" s="32">
        <v>22.4</v>
      </c>
      <c r="J70" s="32">
        <v>22.8</v>
      </c>
      <c r="K70" s="33"/>
      <c r="L70" s="34">
        <v>27.2</v>
      </c>
      <c r="M70" s="34">
        <v>24.3</v>
      </c>
      <c r="N70" s="34">
        <v>24.7</v>
      </c>
      <c r="O70" s="35"/>
      <c r="P70" s="32">
        <v>29.2</v>
      </c>
      <c r="Q70" s="32">
        <v>25.8</v>
      </c>
      <c r="R70" s="32">
        <v>26.1</v>
      </c>
      <c r="T70" s="73"/>
      <c r="U70" s="50">
        <v>250</v>
      </c>
      <c r="V70" s="47">
        <f>IF(Forside!$F$26="Lette",Forside!$F$18/H70,0)</f>
        <v>0</v>
      </c>
      <c r="W70" s="47">
        <f>IF(Forside!$F$26="Lette",Forside!$F$18/I70,0)</f>
        <v>0</v>
      </c>
      <c r="X70" s="47">
        <f>IF(Forside!$F$26="Lette",Forside!$F$18/J70,0)</f>
        <v>0</v>
      </c>
      <c r="Y70" s="47"/>
      <c r="Z70" s="47">
        <f>IF(Forside!$F$26="Lette",Forside!$F$18/L70,0)</f>
        <v>0</v>
      </c>
      <c r="AA70" s="47">
        <f>IF(Forside!$F$26="Lette",Forside!$F$18/M70,0)</f>
        <v>0</v>
      </c>
      <c r="AB70" s="47">
        <f>IF(Forside!$F$26="Lette",Forside!$F$18/N70,0)</f>
        <v>0</v>
      </c>
      <c r="AC70" s="47"/>
      <c r="AD70" s="47">
        <f>IF(Forside!$F$26="Lette",Forside!$F$18/P70,0)</f>
        <v>0</v>
      </c>
      <c r="AE70" s="47">
        <f>IF(Forside!$F$26="Lette",Forside!$F$18/Q70,0)</f>
        <v>0</v>
      </c>
      <c r="AF70" s="47">
        <f>IF(Forside!$F$26="Lette",Forside!$F$18/R70,0)</f>
        <v>0</v>
      </c>
      <c r="AH70" s="73"/>
      <c r="AI70" s="50">
        <v>250</v>
      </c>
      <c r="AJ70" s="47">
        <f>IF(AND(Forside!$F$24="Liten",Forside!$F$22=250),V70,0)</f>
        <v>0</v>
      </c>
      <c r="AK70" s="47">
        <f>IF(AND(Forside!$F$24="Liten",Forside!$F$22=250),W70,0)</f>
        <v>0</v>
      </c>
      <c r="AL70" s="47">
        <f>IF(AND(Forside!$F$24="Liten",Forside!$F$22=250),X70,0)</f>
        <v>0</v>
      </c>
      <c r="AM70" s="47"/>
      <c r="AN70" s="47">
        <f>IF(AND(Forside!$F$24="Middels",Forside!$F$22=250),Z70,0)</f>
        <v>0</v>
      </c>
      <c r="AO70" s="47">
        <f>IF(AND(Forside!$F$24="Middels",Forside!$F$22=250),AA70,0)</f>
        <v>0</v>
      </c>
      <c r="AP70" s="47">
        <f>IF(AND(Forside!$F$24="Middels",Forside!$F$22=250),AB70,0)</f>
        <v>0</v>
      </c>
      <c r="AQ70" s="47"/>
      <c r="AR70" s="47">
        <f>IF(AND(Forside!$F$24="Stor",Forside!$F$22=250),AD70,0)</f>
        <v>0</v>
      </c>
      <c r="AS70" s="47">
        <f>IF(AND(Forside!$F$24="Stor",Forside!$F$22=250),AE70,0)</f>
        <v>0</v>
      </c>
      <c r="AT70" s="47">
        <f>IF(AND(Forside!$F$24="Stor",Forside!$F$22=250),AF70,0)</f>
        <v>0</v>
      </c>
      <c r="AV70" s="128"/>
      <c r="AW70" s="129">
        <v>250</v>
      </c>
      <c r="AX70" s="130">
        <f>IF(Forside!$F$20=8,AJ70,0)</f>
        <v>0</v>
      </c>
      <c r="AY70" s="130">
        <f>IF(Forside!$F$20=8,AK70,0)</f>
        <v>0</v>
      </c>
      <c r="AZ70" s="130">
        <f>IF(Forside!$F$20=8,AL70,0)</f>
        <v>0</v>
      </c>
      <c r="BA70" s="130"/>
      <c r="BB70" s="130">
        <f>IF(Forside!$F$20=8,AN70,0)</f>
        <v>0</v>
      </c>
      <c r="BC70" s="130">
        <f>IF(Forside!$F$20=8,AO70,0)</f>
        <v>0</v>
      </c>
      <c r="BD70" s="130">
        <f>IF(Forside!$F$20=8,AP70,0)</f>
        <v>0</v>
      </c>
      <c r="BE70" s="130"/>
      <c r="BF70" s="130">
        <f>IF(Forside!$F$20=8,AR70,0)</f>
        <v>0</v>
      </c>
      <c r="BG70" s="130">
        <f>IF(Forside!$F$20=8,AS70,0)</f>
        <v>0</v>
      </c>
      <c r="BH70" s="130">
        <f>IF(Forside!$F$20=8,AT70,0)</f>
        <v>0</v>
      </c>
      <c r="BJ70" s="94"/>
      <c r="BK70" s="95">
        <v>250</v>
      </c>
      <c r="BL70" s="96">
        <f t="shared" si="18"/>
        <v>0</v>
      </c>
      <c r="BM70" s="96">
        <f t="shared" si="19"/>
        <v>0</v>
      </c>
      <c r="BN70" s="96">
        <f t="shared" si="20"/>
        <v>0</v>
      </c>
      <c r="BO70" s="96"/>
      <c r="BP70" s="96">
        <f t="shared" si="21"/>
        <v>0</v>
      </c>
      <c r="BQ70" s="96">
        <f t="shared" si="22"/>
        <v>0</v>
      </c>
      <c r="BR70" s="96">
        <f t="shared" si="23"/>
        <v>0</v>
      </c>
      <c r="BS70" s="96"/>
      <c r="BT70" s="96">
        <f t="shared" si="24"/>
        <v>0</v>
      </c>
      <c r="BU70" s="96">
        <f t="shared" si="25"/>
        <v>0</v>
      </c>
      <c r="BV70" s="96">
        <f t="shared" si="26"/>
        <v>0</v>
      </c>
    </row>
    <row r="71" spans="6:74" ht="18" customHeight="1" thickBot="1">
      <c r="F71" s="18"/>
      <c r="G71" s="51">
        <v>400</v>
      </c>
      <c r="H71" s="38">
        <v>22.2</v>
      </c>
      <c r="I71" s="38">
        <v>19.899999999999999</v>
      </c>
      <c r="J71" s="38">
        <v>20.5</v>
      </c>
      <c r="K71" s="39"/>
      <c r="L71" s="40">
        <v>24.1</v>
      </c>
      <c r="M71" s="40">
        <v>21.8</v>
      </c>
      <c r="N71" s="40">
        <v>22.4</v>
      </c>
      <c r="O71" s="41"/>
      <c r="P71" s="38">
        <v>26.3</v>
      </c>
      <c r="Q71" s="38">
        <v>23.4</v>
      </c>
      <c r="R71" s="38">
        <v>23.9</v>
      </c>
      <c r="T71" s="18"/>
      <c r="U71" s="51">
        <v>400</v>
      </c>
      <c r="V71" s="47">
        <f>IF(Forside!$F$26="Lette",Forside!$F$18/H71,0)</f>
        <v>0</v>
      </c>
      <c r="W71" s="47">
        <f>IF(Forside!$F$26="Lette",Forside!$F$18/I71,0)</f>
        <v>0</v>
      </c>
      <c r="X71" s="47">
        <f>IF(Forside!$F$26="Lette",Forside!$F$18/J71,0)</f>
        <v>0</v>
      </c>
      <c r="Y71" s="47"/>
      <c r="Z71" s="47">
        <f>IF(Forside!$F$26="Lette",Forside!$F$18/L71,0)</f>
        <v>0</v>
      </c>
      <c r="AA71" s="47">
        <f>IF(Forside!$F$26="Lette",Forside!$F$18/M71,0)</f>
        <v>0</v>
      </c>
      <c r="AB71" s="47">
        <f>IF(Forside!$F$26="Lette",Forside!$F$18/N71,0)</f>
        <v>0</v>
      </c>
      <c r="AC71" s="47"/>
      <c r="AD71" s="47">
        <f>IF(Forside!$F$26="Lette",Forside!$F$18/P71,0)</f>
        <v>0</v>
      </c>
      <c r="AE71" s="47">
        <f>IF(Forside!$F$26="Lette",Forside!$F$18/Q71,0)</f>
        <v>0</v>
      </c>
      <c r="AF71" s="47">
        <f>IF(Forside!$F$26="Lette",Forside!$F$18/R71,0)</f>
        <v>0</v>
      </c>
      <c r="AH71" s="18"/>
      <c r="AI71" s="51">
        <v>400</v>
      </c>
      <c r="AJ71" s="47">
        <f>IF(AND(Forside!$F$24="Liten",Forside!$F$22=400),V71,0)</f>
        <v>0</v>
      </c>
      <c r="AK71" s="47">
        <f>IF(AND(Forside!$F$24="Liten",Forside!$F$22=400),W71,0)</f>
        <v>0</v>
      </c>
      <c r="AL71" s="47">
        <f>IF(AND(Forside!$F$24="Liten",Forside!$F$22=400),X71,0)</f>
        <v>0</v>
      </c>
      <c r="AM71" s="47"/>
      <c r="AN71" s="47">
        <f>IF(AND(Forside!$F$24="Middels",Forside!$F$22=400),Z71,0)</f>
        <v>0</v>
      </c>
      <c r="AO71" s="47">
        <f>IF(AND(Forside!$F$24="Middels",Forside!$F$22=400),AA71,0)</f>
        <v>0</v>
      </c>
      <c r="AP71" s="47">
        <f>IF(AND(Forside!$F$24="Middels",Forside!$F$22=400),AB71,0)</f>
        <v>0</v>
      </c>
      <c r="AQ71" s="47"/>
      <c r="AR71" s="47">
        <f>IF(AND(Forside!$F$24="Stor",Forside!$F$22=400),AD71,0)</f>
        <v>0</v>
      </c>
      <c r="AS71" s="47">
        <f>IF(AND(Forside!$F$24="Stor",Forside!$F$22=400),AE71,0)</f>
        <v>0</v>
      </c>
      <c r="AT71" s="47">
        <f>IF(AND(Forside!$F$24="Stor",Forside!$F$22=400),AF71,0)</f>
        <v>0</v>
      </c>
      <c r="AV71" s="131"/>
      <c r="AW71" s="132">
        <v>400</v>
      </c>
      <c r="AX71" s="130">
        <f>IF(Forside!$F$20=8,AJ71,0)</f>
        <v>0</v>
      </c>
      <c r="AY71" s="130">
        <f>IF(Forside!$F$20=8,AK71,0)</f>
        <v>0</v>
      </c>
      <c r="AZ71" s="130">
        <f>IF(Forside!$F$20=8,AL71,0)</f>
        <v>0</v>
      </c>
      <c r="BA71" s="130"/>
      <c r="BB71" s="130">
        <f>IF(Forside!$F$20=8,AN71,0)</f>
        <v>0</v>
      </c>
      <c r="BC71" s="130">
        <f>IF(Forside!$F$20=8,AO71,0)</f>
        <v>0</v>
      </c>
      <c r="BD71" s="130">
        <f>IF(Forside!$F$20=8,AP71,0)</f>
        <v>0</v>
      </c>
      <c r="BE71" s="130"/>
      <c r="BF71" s="130">
        <f>IF(Forside!$F$20=8,AR71,0)</f>
        <v>0</v>
      </c>
      <c r="BG71" s="130">
        <f>IF(Forside!$F$20=8,AS71,0)</f>
        <v>0</v>
      </c>
      <c r="BH71" s="130">
        <f>IF(Forside!$F$20=8,AT71,0)</f>
        <v>0</v>
      </c>
      <c r="BJ71" s="97"/>
      <c r="BK71" s="98">
        <v>400</v>
      </c>
      <c r="BL71" s="96">
        <f t="shared" si="18"/>
        <v>0</v>
      </c>
      <c r="BM71" s="96">
        <f t="shared" si="19"/>
        <v>0</v>
      </c>
      <c r="BN71" s="96">
        <f t="shared" si="20"/>
        <v>0</v>
      </c>
      <c r="BO71" s="96"/>
      <c r="BP71" s="96">
        <f t="shared" si="21"/>
        <v>0</v>
      </c>
      <c r="BQ71" s="96">
        <f t="shared" si="22"/>
        <v>0</v>
      </c>
      <c r="BR71" s="96">
        <f t="shared" si="23"/>
        <v>0</v>
      </c>
      <c r="BS71" s="96"/>
      <c r="BT71" s="96">
        <f t="shared" si="24"/>
        <v>0</v>
      </c>
      <c r="BU71" s="96">
        <f t="shared" si="25"/>
        <v>0</v>
      </c>
      <c r="BV71" s="96">
        <f t="shared" si="26"/>
        <v>0</v>
      </c>
    </row>
    <row r="72" spans="6:74" ht="18" customHeight="1" thickBot="1">
      <c r="F72" s="2" t="s">
        <v>1</v>
      </c>
      <c r="G72" s="50">
        <v>50</v>
      </c>
      <c r="H72" s="32">
        <v>34.299999999999997</v>
      </c>
      <c r="I72" s="32">
        <v>29.8</v>
      </c>
      <c r="J72" s="32">
        <v>29</v>
      </c>
      <c r="K72" s="33"/>
      <c r="L72" s="34">
        <v>35.700000000000003</v>
      </c>
      <c r="M72" s="34">
        <v>31.1</v>
      </c>
      <c r="N72" s="34">
        <v>30.2</v>
      </c>
      <c r="O72" s="35"/>
      <c r="P72" s="32">
        <v>36.700000000000003</v>
      </c>
      <c r="Q72" s="32">
        <v>32</v>
      </c>
      <c r="R72" s="32">
        <v>31.2</v>
      </c>
      <c r="T72" s="73" t="s">
        <v>1</v>
      </c>
      <c r="U72" s="50">
        <v>50</v>
      </c>
      <c r="V72" s="47">
        <f>IF(Forside!$F$26="Lette",Forside!$F$18/H72,0)</f>
        <v>0</v>
      </c>
      <c r="W72" s="47">
        <f>IF(Forside!$F$26="Lette",Forside!$F$18/I72,0)</f>
        <v>0</v>
      </c>
      <c r="X72" s="47">
        <f>IF(Forside!$F$26="Lette",Forside!$F$18/J72,0)</f>
        <v>0</v>
      </c>
      <c r="Y72" s="47"/>
      <c r="Z72" s="47">
        <f>IF(Forside!$F$26="Lette",Forside!$F$18/L72,0)</f>
        <v>0</v>
      </c>
      <c r="AA72" s="47">
        <f>IF(Forside!$F$26="Lette",Forside!$F$18/M72,0)</f>
        <v>0</v>
      </c>
      <c r="AB72" s="47">
        <f>IF(Forside!$F$26="Lette",Forside!$F$18/N72,0)</f>
        <v>0</v>
      </c>
      <c r="AC72" s="47"/>
      <c r="AD72" s="47">
        <f>IF(Forside!$F$26="Lette",Forside!$F$18/P72,0)</f>
        <v>0</v>
      </c>
      <c r="AE72" s="47">
        <f>IF(Forside!$F$26="Lette",Forside!$F$18/Q72,0)</f>
        <v>0</v>
      </c>
      <c r="AF72" s="47">
        <f>IF(Forside!$F$26="Lette",Forside!$F$18/R72,0)</f>
        <v>0</v>
      </c>
      <c r="AH72" s="73" t="s">
        <v>1</v>
      </c>
      <c r="AI72" s="50">
        <v>50</v>
      </c>
      <c r="AJ72" s="47">
        <f>IF(AND(Forside!$F$24="Liten",Forside!$F$22=50),V72,0)</f>
        <v>0</v>
      </c>
      <c r="AK72" s="47">
        <f>IF(AND(Forside!$F$24="Liten",Forside!$F$22=50),W72,0)</f>
        <v>0</v>
      </c>
      <c r="AL72" s="47">
        <f>IF(AND(Forside!$F$24="Liten",Forside!$F$22=50),X72,0)</f>
        <v>0</v>
      </c>
      <c r="AM72" s="47"/>
      <c r="AN72" s="47">
        <f>IF(AND(Forside!$F$24="Middels",Forside!$F$22=50),Z72,0)</f>
        <v>0</v>
      </c>
      <c r="AO72" s="47">
        <f>IF(AND(Forside!$F$24="Middels",Forside!$F$22=50),AA72,0)</f>
        <v>0</v>
      </c>
      <c r="AP72" s="47">
        <f>IF(AND(Forside!$F$24="Middels",Forside!$F$22=50),AB72,0)</f>
        <v>0</v>
      </c>
      <c r="AQ72" s="47"/>
      <c r="AR72" s="47">
        <f>IF(AND(Forside!$F$24="Stor",Forside!$F$22=50),AD72,0)</f>
        <v>0</v>
      </c>
      <c r="AS72" s="47">
        <f>IF(AND(Forside!$F$24="Stor",Forside!$F$22=50),AE72,0)</f>
        <v>0</v>
      </c>
      <c r="AT72" s="47">
        <f>IF(AND(Forside!$F$24="Stor",Forside!$F$22=50),AF72,0)</f>
        <v>0</v>
      </c>
      <c r="AV72" s="128" t="s">
        <v>1</v>
      </c>
      <c r="AW72" s="129">
        <v>50</v>
      </c>
      <c r="AX72" s="130">
        <f>IF(Forside!$F$20=13,AJ72,0)</f>
        <v>0</v>
      </c>
      <c r="AY72" s="130">
        <f>IF(Forside!$F$20=13,AK72,0)</f>
        <v>0</v>
      </c>
      <c r="AZ72" s="130">
        <f>IF(Forside!$F$20=13,AL72,0)</f>
        <v>0</v>
      </c>
      <c r="BA72" s="130"/>
      <c r="BB72" s="130">
        <f>IF(Forside!$F$20=13,AN72,0)</f>
        <v>0</v>
      </c>
      <c r="BC72" s="130">
        <f>IF(Forside!$F$20=13,AO72,0)</f>
        <v>0</v>
      </c>
      <c r="BD72" s="130">
        <f>IF(Forside!$F$20=13,AP72,0)</f>
        <v>0</v>
      </c>
      <c r="BE72" s="130"/>
      <c r="BF72" s="130">
        <f>IF(Forside!$F$20=13,AR72,0)</f>
        <v>0</v>
      </c>
      <c r="BG72" s="130">
        <f>IF(Forside!$F$20=13,AS72,0)</f>
        <v>0</v>
      </c>
      <c r="BH72" s="130">
        <f>IF(Forside!$F$20=13,AT72,0)</f>
        <v>0</v>
      </c>
      <c r="BJ72" s="94" t="s">
        <v>1</v>
      </c>
      <c r="BK72" s="95">
        <v>50</v>
      </c>
      <c r="BL72" s="96">
        <f t="shared" si="18"/>
        <v>0</v>
      </c>
      <c r="BM72" s="96">
        <f t="shared" si="19"/>
        <v>0</v>
      </c>
      <c r="BN72" s="96">
        <f t="shared" si="20"/>
        <v>0</v>
      </c>
      <c r="BO72" s="96"/>
      <c r="BP72" s="96">
        <f t="shared" si="21"/>
        <v>0</v>
      </c>
      <c r="BQ72" s="96">
        <f t="shared" si="22"/>
        <v>0</v>
      </c>
      <c r="BR72" s="96">
        <f t="shared" si="23"/>
        <v>0</v>
      </c>
      <c r="BS72" s="96"/>
      <c r="BT72" s="96">
        <f t="shared" si="24"/>
        <v>0</v>
      </c>
      <c r="BU72" s="96">
        <f t="shared" si="25"/>
        <v>0</v>
      </c>
      <c r="BV72" s="96">
        <f t="shared" si="26"/>
        <v>0</v>
      </c>
    </row>
    <row r="73" spans="6:74" ht="18" customHeight="1" thickBot="1">
      <c r="F73" s="8"/>
      <c r="G73" s="50">
        <v>100</v>
      </c>
      <c r="H73" s="32">
        <v>32</v>
      </c>
      <c r="I73" s="32">
        <v>28.2</v>
      </c>
      <c r="J73" s="32">
        <v>27.6</v>
      </c>
      <c r="K73" s="33"/>
      <c r="L73" s="34">
        <v>33.700000000000003</v>
      </c>
      <c r="M73" s="34">
        <v>29.6</v>
      </c>
      <c r="N73" s="34">
        <v>29</v>
      </c>
      <c r="O73" s="35"/>
      <c r="P73" s="32">
        <v>35</v>
      </c>
      <c r="Q73" s="32">
        <v>30.8</v>
      </c>
      <c r="R73" s="32">
        <v>30.1</v>
      </c>
      <c r="T73" s="8"/>
      <c r="U73" s="50">
        <v>100</v>
      </c>
      <c r="V73" s="47">
        <f>IF(Forside!$F$26="Lette",Forside!$F$18/H73,0)</f>
        <v>0</v>
      </c>
      <c r="W73" s="47">
        <f>IF(Forside!$F$26="Lette",Forside!$F$18/I73,0)</f>
        <v>0</v>
      </c>
      <c r="X73" s="47">
        <f>IF(Forside!$F$26="Lette",Forside!$F$18/J73,0)</f>
        <v>0</v>
      </c>
      <c r="Y73" s="47"/>
      <c r="Z73" s="47">
        <f>IF(Forside!$F$26="Lette",Forside!$F$18/L73,0)</f>
        <v>0</v>
      </c>
      <c r="AA73" s="47">
        <f>IF(Forside!$F$26="Lette",Forside!$F$18/M73,0)</f>
        <v>0</v>
      </c>
      <c r="AB73" s="47">
        <f>IF(Forside!$F$26="Lette",Forside!$F$18/N73,0)</f>
        <v>0</v>
      </c>
      <c r="AC73" s="47"/>
      <c r="AD73" s="47">
        <f>IF(Forside!$F$26="Lette",Forside!$F$18/P73,0)</f>
        <v>0</v>
      </c>
      <c r="AE73" s="47">
        <f>IF(Forside!$F$26="Lette",Forside!$F$18/Q73,0)</f>
        <v>0</v>
      </c>
      <c r="AF73" s="47">
        <f>IF(Forside!$F$26="Lette",Forside!$F$18/R73,0)</f>
        <v>0</v>
      </c>
      <c r="AH73" s="8"/>
      <c r="AI73" s="50">
        <v>100</v>
      </c>
      <c r="AJ73" s="47">
        <f>IF(AND(Forside!$F$24="Liten",Forside!$F$22=100),V73,0)</f>
        <v>0</v>
      </c>
      <c r="AK73" s="47">
        <f>IF(AND(Forside!$F$24="Liten",Forside!$F$22=100),W73,0)</f>
        <v>0</v>
      </c>
      <c r="AL73" s="47">
        <f>IF(AND(Forside!$F$24="Liten",Forside!$F$22=100),X73,0)</f>
        <v>0</v>
      </c>
      <c r="AM73" s="47"/>
      <c r="AN73" s="47">
        <f>IF(AND(Forside!$F$24="Middels",Forside!$F$22=100),Z73,0)</f>
        <v>0</v>
      </c>
      <c r="AO73" s="47">
        <f>IF(AND(Forside!$F$24="Middels",Forside!$F$22=100),AA73,0)</f>
        <v>0</v>
      </c>
      <c r="AP73" s="47">
        <f>IF(AND(Forside!$F$24="Middels",Forside!$F$22=100),AB73,0)</f>
        <v>0</v>
      </c>
      <c r="AQ73" s="47"/>
      <c r="AR73" s="47">
        <f>IF(AND(Forside!$F$24="Stor",Forside!$F$22=100),AD73,0)</f>
        <v>0</v>
      </c>
      <c r="AS73" s="47">
        <f>IF(AND(Forside!$F$24="Stor",Forside!$F$22=100),AE73,0)</f>
        <v>0</v>
      </c>
      <c r="AT73" s="47">
        <f>IF(AND(Forside!$F$24="Stor",Forside!$F$22=100),AF73,0)</f>
        <v>0</v>
      </c>
      <c r="AV73" s="116"/>
      <c r="AW73" s="129">
        <v>100</v>
      </c>
      <c r="AX73" s="130">
        <f>IF(Forside!$F$20=13,AJ73,0)</f>
        <v>0</v>
      </c>
      <c r="AY73" s="130">
        <f>IF(Forside!$F$20=13,AK73,0)</f>
        <v>0</v>
      </c>
      <c r="AZ73" s="130">
        <f>IF(Forside!$F$20=13,AL73,0)</f>
        <v>0</v>
      </c>
      <c r="BA73" s="130"/>
      <c r="BB73" s="130">
        <f>IF(Forside!$F$20=13,AN73,0)</f>
        <v>0</v>
      </c>
      <c r="BC73" s="130">
        <f>IF(Forside!$F$20=13,AO73,0)</f>
        <v>0</v>
      </c>
      <c r="BD73" s="130">
        <f>IF(Forside!$F$20=13,AP73,0)</f>
        <v>0</v>
      </c>
      <c r="BE73" s="130"/>
      <c r="BF73" s="130">
        <f>IF(Forside!$F$20=13,AR73,0)</f>
        <v>0</v>
      </c>
      <c r="BG73" s="130">
        <f>IF(Forside!$F$20=13,AS73,0)</f>
        <v>0</v>
      </c>
      <c r="BH73" s="130">
        <f>IF(Forside!$F$20=13,AT73,0)</f>
        <v>0</v>
      </c>
      <c r="BJ73" s="82"/>
      <c r="BK73" s="95">
        <v>100</v>
      </c>
      <c r="BL73" s="96">
        <f t="shared" si="18"/>
        <v>0</v>
      </c>
      <c r="BM73" s="96">
        <f t="shared" si="19"/>
        <v>0</v>
      </c>
      <c r="BN73" s="96">
        <f t="shared" si="20"/>
        <v>0</v>
      </c>
      <c r="BO73" s="96"/>
      <c r="BP73" s="96">
        <f t="shared" si="21"/>
        <v>0</v>
      </c>
      <c r="BQ73" s="96">
        <f t="shared" si="22"/>
        <v>0</v>
      </c>
      <c r="BR73" s="96">
        <f t="shared" si="23"/>
        <v>0</v>
      </c>
      <c r="BS73" s="96"/>
      <c r="BT73" s="96">
        <f t="shared" si="24"/>
        <v>0</v>
      </c>
      <c r="BU73" s="96">
        <f t="shared" si="25"/>
        <v>0</v>
      </c>
      <c r="BV73" s="96">
        <f t="shared" si="26"/>
        <v>0</v>
      </c>
    </row>
    <row r="74" spans="6:74" ht="18" customHeight="1" thickBot="1">
      <c r="F74" s="8"/>
      <c r="G74" s="50">
        <v>250</v>
      </c>
      <c r="H74" s="32">
        <v>26.8</v>
      </c>
      <c r="I74" s="36">
        <v>24.3</v>
      </c>
      <c r="J74" s="36">
        <v>24.2</v>
      </c>
      <c r="K74" s="33"/>
      <c r="L74" s="34">
        <v>29</v>
      </c>
      <c r="M74" s="34">
        <v>26.2</v>
      </c>
      <c r="N74" s="34">
        <v>26</v>
      </c>
      <c r="O74" s="35"/>
      <c r="P74" s="32">
        <v>30.8</v>
      </c>
      <c r="Q74" s="32">
        <v>27.6</v>
      </c>
      <c r="R74" s="32">
        <v>27.4</v>
      </c>
      <c r="T74" s="8"/>
      <c r="U74" s="50">
        <v>250</v>
      </c>
      <c r="V74" s="47">
        <f>IF(Forside!$F$26="Lette",Forside!$F$18/H74,0)</f>
        <v>0</v>
      </c>
      <c r="W74" s="47">
        <f>IF(Forside!$F$26="Lette",Forside!$F$18/I74,0)</f>
        <v>0</v>
      </c>
      <c r="X74" s="47">
        <f>IF(Forside!$F$26="Lette",Forside!$F$18/J74,0)</f>
        <v>0</v>
      </c>
      <c r="Y74" s="47"/>
      <c r="Z74" s="47">
        <f>IF(Forside!$F$26="Lette",Forside!$F$18/L74,0)</f>
        <v>0</v>
      </c>
      <c r="AA74" s="47">
        <f>IF(Forside!$F$26="Lette",Forside!$F$18/M74,0)</f>
        <v>0</v>
      </c>
      <c r="AB74" s="47">
        <f>IF(Forside!$F$26="Lette",Forside!$F$18/N74,0)</f>
        <v>0</v>
      </c>
      <c r="AC74" s="47"/>
      <c r="AD74" s="47">
        <f>IF(Forside!$F$26="Lette",Forside!$F$18/P74,0)</f>
        <v>0</v>
      </c>
      <c r="AE74" s="47">
        <f>IF(Forside!$F$26="Lette",Forside!$F$18/Q74,0)</f>
        <v>0</v>
      </c>
      <c r="AF74" s="47">
        <f>IF(Forside!$F$26="Lette",Forside!$F$18/R74,0)</f>
        <v>0</v>
      </c>
      <c r="AH74" s="8"/>
      <c r="AI74" s="50">
        <v>250</v>
      </c>
      <c r="AJ74" s="47">
        <f>IF(AND(Forside!$F$24="Liten",Forside!$F$22=250),V74,0)</f>
        <v>0</v>
      </c>
      <c r="AK74" s="47">
        <f>IF(AND(Forside!$F$24="Liten",Forside!$F$22=250),W74,0)</f>
        <v>0</v>
      </c>
      <c r="AL74" s="47">
        <f>IF(AND(Forside!$F$24="Liten",Forside!$F$22=250),X74,0)</f>
        <v>0</v>
      </c>
      <c r="AM74" s="47"/>
      <c r="AN74" s="47">
        <f>IF(AND(Forside!$F$24="Middels",Forside!$F$22=250),Z74,0)</f>
        <v>0</v>
      </c>
      <c r="AO74" s="47">
        <f>IF(AND(Forside!$F$24="Middels",Forside!$F$22=250),AA74,0)</f>
        <v>0</v>
      </c>
      <c r="AP74" s="47">
        <f>IF(AND(Forside!$F$24="Middels",Forside!$F$22=250),AB74,0)</f>
        <v>0</v>
      </c>
      <c r="AQ74" s="47"/>
      <c r="AR74" s="47">
        <f>IF(AND(Forside!$F$24="Stor",Forside!$F$22=250),AD74,0)</f>
        <v>0</v>
      </c>
      <c r="AS74" s="47">
        <f>IF(AND(Forside!$F$24="Stor",Forside!$F$22=250),AE74,0)</f>
        <v>0</v>
      </c>
      <c r="AT74" s="47">
        <f>IF(AND(Forside!$F$24="Stor",Forside!$F$22=250),AF74,0)</f>
        <v>0</v>
      </c>
      <c r="AV74" s="116"/>
      <c r="AW74" s="129">
        <v>250</v>
      </c>
      <c r="AX74" s="130">
        <f>IF(Forside!$F$20=13,AJ74,0)</f>
        <v>0</v>
      </c>
      <c r="AY74" s="130">
        <f>IF(Forside!$F$20=13,AK74,0)</f>
        <v>0</v>
      </c>
      <c r="AZ74" s="130">
        <f>IF(Forside!$F$20=13,AL74,0)</f>
        <v>0</v>
      </c>
      <c r="BA74" s="130"/>
      <c r="BB74" s="130">
        <f>IF(Forside!$F$20=13,AN74,0)</f>
        <v>0</v>
      </c>
      <c r="BC74" s="130">
        <f>IF(Forside!$F$20=13,AO74,0)</f>
        <v>0</v>
      </c>
      <c r="BD74" s="130">
        <f>IF(Forside!$F$20=13,AP74,0)</f>
        <v>0</v>
      </c>
      <c r="BE74" s="130"/>
      <c r="BF74" s="130">
        <f>IF(Forside!$F$20=13,AR74,0)</f>
        <v>0</v>
      </c>
      <c r="BG74" s="130">
        <f>IF(Forside!$F$20=13,AS74,0)</f>
        <v>0</v>
      </c>
      <c r="BH74" s="130">
        <f>IF(Forside!$F$20=13,AT74,0)</f>
        <v>0</v>
      </c>
      <c r="BJ74" s="82"/>
      <c r="BK74" s="95">
        <v>250</v>
      </c>
      <c r="BL74" s="96">
        <f t="shared" si="18"/>
        <v>0</v>
      </c>
      <c r="BM74" s="96">
        <f t="shared" si="19"/>
        <v>0</v>
      </c>
      <c r="BN74" s="96">
        <f t="shared" si="20"/>
        <v>0</v>
      </c>
      <c r="BO74" s="96"/>
      <c r="BP74" s="96">
        <f t="shared" si="21"/>
        <v>0</v>
      </c>
      <c r="BQ74" s="96">
        <f t="shared" si="22"/>
        <v>0</v>
      </c>
      <c r="BR74" s="96">
        <f t="shared" si="23"/>
        <v>0</v>
      </c>
      <c r="BS74" s="96"/>
      <c r="BT74" s="96">
        <f t="shared" si="24"/>
        <v>0</v>
      </c>
      <c r="BU74" s="96">
        <f t="shared" si="25"/>
        <v>0</v>
      </c>
      <c r="BV74" s="96">
        <f t="shared" si="26"/>
        <v>0</v>
      </c>
    </row>
    <row r="75" spans="6:74" ht="18" customHeight="1" thickBot="1">
      <c r="F75" s="19"/>
      <c r="G75" s="51">
        <v>400</v>
      </c>
      <c r="H75" s="38">
        <v>23.1</v>
      </c>
      <c r="I75" s="38">
        <v>21.4</v>
      </c>
      <c r="J75" s="38">
        <v>21.7</v>
      </c>
      <c r="K75" s="39"/>
      <c r="L75" s="40">
        <v>25.6</v>
      </c>
      <c r="M75" s="40">
        <v>23.5</v>
      </c>
      <c r="N75" s="40">
        <v>23.7</v>
      </c>
      <c r="O75" s="41"/>
      <c r="P75" s="38">
        <v>27.6</v>
      </c>
      <c r="Q75" s="38">
        <v>25.1</v>
      </c>
      <c r="R75" s="38">
        <v>25.2</v>
      </c>
      <c r="T75" s="19"/>
      <c r="U75" s="51">
        <v>400</v>
      </c>
      <c r="V75" s="47">
        <f>IF(Forside!$F$26="Lette",Forside!$F$18/H75,0)</f>
        <v>0</v>
      </c>
      <c r="W75" s="47">
        <f>IF(Forside!$F$26="Lette",Forside!$F$18/I75,0)</f>
        <v>0</v>
      </c>
      <c r="X75" s="47">
        <f>IF(Forside!$F$26="Lette",Forside!$F$18/J75,0)</f>
        <v>0</v>
      </c>
      <c r="Y75" s="47"/>
      <c r="Z75" s="47">
        <f>IF(Forside!$F$26="Lette",Forside!$F$18/L75,0)</f>
        <v>0</v>
      </c>
      <c r="AA75" s="47">
        <f>IF(Forside!$F$26="Lette",Forside!$F$18/M75,0)</f>
        <v>0</v>
      </c>
      <c r="AB75" s="47">
        <f>IF(Forside!$F$26="Lette",Forside!$F$18/N75,0)</f>
        <v>0</v>
      </c>
      <c r="AC75" s="47"/>
      <c r="AD75" s="47">
        <f>IF(Forside!$F$26="Lette",Forside!$F$18/P75,0)</f>
        <v>0</v>
      </c>
      <c r="AE75" s="47">
        <f>IF(Forside!$F$26="Lette",Forside!$F$18/Q75,0)</f>
        <v>0</v>
      </c>
      <c r="AF75" s="47">
        <f>IF(Forside!$F$26="Lette",Forside!$F$18/R75,0)</f>
        <v>0</v>
      </c>
      <c r="AH75" s="19"/>
      <c r="AI75" s="51">
        <v>400</v>
      </c>
      <c r="AJ75" s="47">
        <f>IF(AND(Forside!$F$24="Liten",Forside!$F$22=400),V75,0)</f>
        <v>0</v>
      </c>
      <c r="AK75" s="47">
        <f>IF(AND(Forside!$F$24="Liten",Forside!$F$22=400),W75,0)</f>
        <v>0</v>
      </c>
      <c r="AL75" s="47">
        <f>IF(AND(Forside!$F$24="Liten",Forside!$F$22=400),X75,0)</f>
        <v>0</v>
      </c>
      <c r="AM75" s="47"/>
      <c r="AN75" s="47">
        <f>IF(AND(Forside!$F$24="Middels",Forside!$F$22=400),Z75,0)</f>
        <v>0</v>
      </c>
      <c r="AO75" s="47">
        <f>IF(AND(Forside!$F$24="Middels",Forside!$F$22=400),AA75,0)</f>
        <v>0</v>
      </c>
      <c r="AP75" s="47">
        <f>IF(AND(Forside!$F$24="Middels",Forside!$F$22=400),AB75,0)</f>
        <v>0</v>
      </c>
      <c r="AQ75" s="47"/>
      <c r="AR75" s="47">
        <f>IF(AND(Forside!$F$24="Stor",Forside!$F$22=400),AD75,0)</f>
        <v>0</v>
      </c>
      <c r="AS75" s="47">
        <f>IF(AND(Forside!$F$24="Stor",Forside!$F$22=400),AE75,0)</f>
        <v>0</v>
      </c>
      <c r="AT75" s="47">
        <f>IF(AND(Forside!$F$24="Stor",Forside!$F$22=400),AF75,0)</f>
        <v>0</v>
      </c>
      <c r="AV75" s="133"/>
      <c r="AW75" s="132">
        <v>400</v>
      </c>
      <c r="AX75" s="130">
        <f>IF(Forside!$F$20=13,AJ75,0)</f>
        <v>0</v>
      </c>
      <c r="AY75" s="130">
        <f>IF(Forside!$F$20=13,AK75,0)</f>
        <v>0</v>
      </c>
      <c r="AZ75" s="130">
        <f>IF(Forside!$F$20=13,AL75,0)</f>
        <v>0</v>
      </c>
      <c r="BA75" s="130"/>
      <c r="BB75" s="130">
        <f>IF(Forside!$F$20=13,AN75,0)</f>
        <v>0</v>
      </c>
      <c r="BC75" s="130">
        <f>IF(Forside!$F$20=13,AO75,0)</f>
        <v>0</v>
      </c>
      <c r="BD75" s="130">
        <f>IF(Forside!$F$20=13,AP75,0)</f>
        <v>0</v>
      </c>
      <c r="BE75" s="130"/>
      <c r="BF75" s="130">
        <f>IF(Forside!$F$20=13,AR75,0)</f>
        <v>0</v>
      </c>
      <c r="BG75" s="130">
        <f>IF(Forside!$F$20=13,AS75,0)</f>
        <v>0</v>
      </c>
      <c r="BH75" s="130">
        <f>IF(Forside!$F$20=13,AT75,0)</f>
        <v>0</v>
      </c>
      <c r="BJ75" s="99"/>
      <c r="BK75" s="98">
        <v>400</v>
      </c>
      <c r="BL75" s="96">
        <f t="shared" si="18"/>
        <v>0</v>
      </c>
      <c r="BM75" s="96">
        <f t="shared" si="19"/>
        <v>0</v>
      </c>
      <c r="BN75" s="96">
        <f t="shared" si="20"/>
        <v>0</v>
      </c>
      <c r="BO75" s="96"/>
      <c r="BP75" s="96">
        <f t="shared" si="21"/>
        <v>0</v>
      </c>
      <c r="BQ75" s="96">
        <f t="shared" si="22"/>
        <v>0</v>
      </c>
      <c r="BR75" s="96">
        <f t="shared" si="23"/>
        <v>0</v>
      </c>
      <c r="BS75" s="96"/>
      <c r="BT75" s="96">
        <f t="shared" si="24"/>
        <v>0</v>
      </c>
      <c r="BU75" s="96">
        <f t="shared" si="25"/>
        <v>0</v>
      </c>
      <c r="BV75" s="96">
        <f t="shared" si="26"/>
        <v>0</v>
      </c>
    </row>
    <row r="76" spans="6:74" ht="18" customHeight="1" thickBot="1">
      <c r="F76" s="2" t="s">
        <v>2</v>
      </c>
      <c r="G76" s="50">
        <v>50</v>
      </c>
      <c r="H76" s="32">
        <v>38.9</v>
      </c>
      <c r="I76" s="32">
        <v>34.6</v>
      </c>
      <c r="J76" s="32">
        <v>33.299999999999997</v>
      </c>
      <c r="K76" s="33"/>
      <c r="L76" s="34">
        <v>40.5</v>
      </c>
      <c r="M76" s="34">
        <v>35.9</v>
      </c>
      <c r="N76" s="34">
        <v>34.6</v>
      </c>
      <c r="O76" s="35"/>
      <c r="P76" s="32">
        <v>41.6</v>
      </c>
      <c r="Q76" s="32">
        <v>37</v>
      </c>
      <c r="R76" s="32">
        <v>35.6</v>
      </c>
      <c r="T76" s="73" t="s">
        <v>2</v>
      </c>
      <c r="U76" s="50">
        <v>50</v>
      </c>
      <c r="V76" s="47">
        <f>IF(Forside!$F$26="Lette",Forside!$F$18/H76,0)</f>
        <v>0</v>
      </c>
      <c r="W76" s="47">
        <f>IF(Forside!$F$26="Lette",Forside!$F$18/I76,0)</f>
        <v>0</v>
      </c>
      <c r="X76" s="47">
        <f>IF(Forside!$F$26="Lette",Forside!$F$18/J76,0)</f>
        <v>0</v>
      </c>
      <c r="Y76" s="47"/>
      <c r="Z76" s="47">
        <f>IF(Forside!$F$26="Lette",Forside!$F$18/L76,0)</f>
        <v>0</v>
      </c>
      <c r="AA76" s="47">
        <f>IF(Forside!$F$26="Lette",Forside!$F$18/M76,0)</f>
        <v>0</v>
      </c>
      <c r="AB76" s="47">
        <f>IF(Forside!$F$26="Lette",Forside!$F$18/N76,0)</f>
        <v>0</v>
      </c>
      <c r="AC76" s="47"/>
      <c r="AD76" s="47">
        <f>IF(Forside!$F$26="Lette",Forside!$F$18/P76,0)</f>
        <v>0</v>
      </c>
      <c r="AE76" s="47">
        <f>IF(Forside!$F$26="Lette",Forside!$F$18/Q76,0)</f>
        <v>0</v>
      </c>
      <c r="AF76" s="47">
        <f>IF(Forside!$F$26="Lette",Forside!$F$18/R76,0)</f>
        <v>0</v>
      </c>
      <c r="AH76" s="73" t="s">
        <v>2</v>
      </c>
      <c r="AI76" s="50">
        <v>50</v>
      </c>
      <c r="AJ76" s="47">
        <f>IF(AND(Forside!$F$24="Liten",Forside!$F$22=50),V76,0)</f>
        <v>0</v>
      </c>
      <c r="AK76" s="47">
        <f>IF(AND(Forside!$F$24="Liten",Forside!$F$22=50),W76,0)</f>
        <v>0</v>
      </c>
      <c r="AL76" s="47">
        <f>IF(AND(Forside!$F$24="Liten",Forside!$F$22=50),X76,0)</f>
        <v>0</v>
      </c>
      <c r="AM76" s="47"/>
      <c r="AN76" s="47">
        <f>IF(AND(Forside!$F$24="Middels",Forside!$F$22=50),Z76,0)</f>
        <v>0</v>
      </c>
      <c r="AO76" s="47">
        <f>IF(AND(Forside!$F$24="Middels",Forside!$F$22=50),AA76,0)</f>
        <v>0</v>
      </c>
      <c r="AP76" s="47">
        <f>IF(AND(Forside!$F$24="Middels",Forside!$F$22=50),AB76,0)</f>
        <v>0</v>
      </c>
      <c r="AQ76" s="47"/>
      <c r="AR76" s="47">
        <f>IF(AND(Forside!$F$24="Stor",Forside!$F$22=50),AD76,0)</f>
        <v>0</v>
      </c>
      <c r="AS76" s="47">
        <f>IF(AND(Forside!$F$24="Stor",Forside!$F$22=50),AE76,0)</f>
        <v>0</v>
      </c>
      <c r="AT76" s="47">
        <f>IF(AND(Forside!$F$24="Stor",Forside!$F$22=50),AF76,0)</f>
        <v>0</v>
      </c>
      <c r="AV76" s="128" t="s">
        <v>2</v>
      </c>
      <c r="AW76" s="129">
        <v>50</v>
      </c>
      <c r="AX76" s="130">
        <f>IF(Forside!$F$20=18,AJ76,0)</f>
        <v>0</v>
      </c>
      <c r="AY76" s="130">
        <f>IF(Forside!$F$20=18,AK76,0)</f>
        <v>0</v>
      </c>
      <c r="AZ76" s="130">
        <f>IF(Forside!$F$20=18,AL76,0)</f>
        <v>0</v>
      </c>
      <c r="BA76" s="130"/>
      <c r="BB76" s="130">
        <f>IF(Forside!$F$20=18,AN76,0)</f>
        <v>0</v>
      </c>
      <c r="BC76" s="130">
        <f>IF(Forside!$F$20=18,AO76,0)</f>
        <v>0</v>
      </c>
      <c r="BD76" s="130">
        <f>IF(Forside!$F$20=18,AP76,0)</f>
        <v>0</v>
      </c>
      <c r="BE76" s="130"/>
      <c r="BF76" s="130">
        <f>IF(Forside!$F$20=18,AR76,0)</f>
        <v>0</v>
      </c>
      <c r="BG76" s="130">
        <f>IF(Forside!$F$20=18,AS76,0)</f>
        <v>0</v>
      </c>
      <c r="BH76" s="130">
        <f>IF(Forside!$F$20=18,AT76,0)</f>
        <v>0</v>
      </c>
      <c r="BJ76" s="94" t="s">
        <v>2</v>
      </c>
      <c r="BK76" s="95">
        <v>50</v>
      </c>
      <c r="BL76" s="96">
        <f t="shared" si="18"/>
        <v>0</v>
      </c>
      <c r="BM76" s="96">
        <f t="shared" si="19"/>
        <v>0</v>
      </c>
      <c r="BN76" s="96">
        <f t="shared" si="20"/>
        <v>0</v>
      </c>
      <c r="BO76" s="96"/>
      <c r="BP76" s="96">
        <f t="shared" si="21"/>
        <v>0</v>
      </c>
      <c r="BQ76" s="96">
        <f t="shared" si="22"/>
        <v>0</v>
      </c>
      <c r="BR76" s="96">
        <f t="shared" si="23"/>
        <v>0</v>
      </c>
      <c r="BS76" s="96"/>
      <c r="BT76" s="96">
        <f t="shared" si="24"/>
        <v>0</v>
      </c>
      <c r="BU76" s="96">
        <f t="shared" si="25"/>
        <v>0</v>
      </c>
      <c r="BV76" s="96">
        <f t="shared" si="26"/>
        <v>0</v>
      </c>
    </row>
    <row r="77" spans="6:74" ht="18" customHeight="1" thickBot="1">
      <c r="F77" s="8"/>
      <c r="G77" s="50">
        <v>100</v>
      </c>
      <c r="H77" s="32">
        <v>36</v>
      </c>
      <c r="I77" s="32">
        <v>32.4</v>
      </c>
      <c r="J77" s="32">
        <v>31.5</v>
      </c>
      <c r="K77" s="33"/>
      <c r="L77" s="34">
        <v>38</v>
      </c>
      <c r="M77" s="34">
        <v>34</v>
      </c>
      <c r="N77" s="34">
        <v>33</v>
      </c>
      <c r="O77" s="35"/>
      <c r="P77" s="32">
        <v>39.5</v>
      </c>
      <c r="Q77" s="32">
        <v>35.299999999999997</v>
      </c>
      <c r="R77" s="32">
        <v>34.200000000000003</v>
      </c>
      <c r="T77" s="8"/>
      <c r="U77" s="50">
        <v>100</v>
      </c>
      <c r="V77" s="47">
        <f>IF(Forside!$F$26="Lette",Forside!$F$18/H77,0)</f>
        <v>0</v>
      </c>
      <c r="W77" s="47">
        <f>IF(Forside!$F$26="Lette",Forside!$F$18/I77,0)</f>
        <v>0</v>
      </c>
      <c r="X77" s="47">
        <f>IF(Forside!$F$26="Lette",Forside!$F$18/J77,0)</f>
        <v>0</v>
      </c>
      <c r="Y77" s="47"/>
      <c r="Z77" s="47">
        <f>IF(Forside!$F$26="Lette",Forside!$F$18/L77,0)</f>
        <v>0</v>
      </c>
      <c r="AA77" s="47">
        <f>IF(Forside!$F$26="Lette",Forside!$F$18/M77,0)</f>
        <v>0</v>
      </c>
      <c r="AB77" s="47">
        <f>IF(Forside!$F$26="Lette",Forside!$F$18/N77,0)</f>
        <v>0</v>
      </c>
      <c r="AC77" s="47"/>
      <c r="AD77" s="47">
        <f>IF(Forside!$F$26="Lette",Forside!$F$18/P77,0)</f>
        <v>0</v>
      </c>
      <c r="AE77" s="47">
        <f>IF(Forside!$F$26="Lette",Forside!$F$18/Q77,0)</f>
        <v>0</v>
      </c>
      <c r="AF77" s="47">
        <f>IF(Forside!$F$26="Lette",Forside!$F$18/R77,0)</f>
        <v>0</v>
      </c>
      <c r="AH77" s="8"/>
      <c r="AI77" s="50">
        <v>100</v>
      </c>
      <c r="AJ77" s="47">
        <f>IF(AND(Forside!$F$24="Liten",Forside!$F$22=100),V77,0)</f>
        <v>0</v>
      </c>
      <c r="AK77" s="47">
        <f>IF(AND(Forside!$F$24="Liten",Forside!$F$22=100),W77,0)</f>
        <v>0</v>
      </c>
      <c r="AL77" s="47">
        <f>IF(AND(Forside!$F$24="Liten",Forside!$F$22=100),X77,0)</f>
        <v>0</v>
      </c>
      <c r="AM77" s="47"/>
      <c r="AN77" s="47">
        <f>IF(AND(Forside!$F$24="Middels",Forside!$F$22=100),Z77,0)</f>
        <v>0</v>
      </c>
      <c r="AO77" s="47">
        <f>IF(AND(Forside!$F$24="Middels",Forside!$F$22=100),AA77,0)</f>
        <v>0</v>
      </c>
      <c r="AP77" s="47">
        <f>IF(AND(Forside!$F$24="Middels",Forside!$F$22=100),AB77,0)</f>
        <v>0</v>
      </c>
      <c r="AQ77" s="47"/>
      <c r="AR77" s="47">
        <f>IF(AND(Forside!$F$24="Stor",Forside!$F$22=100),AD77,0)</f>
        <v>0</v>
      </c>
      <c r="AS77" s="47">
        <f>IF(AND(Forside!$F$24="Stor",Forside!$F$22=100),AE77,0)</f>
        <v>0</v>
      </c>
      <c r="AT77" s="47">
        <f>IF(AND(Forside!$F$24="Stor",Forside!$F$22=100),AF77,0)</f>
        <v>0</v>
      </c>
      <c r="AV77" s="116"/>
      <c r="AW77" s="129">
        <v>100</v>
      </c>
      <c r="AX77" s="130">
        <f>IF(Forside!$F$20=18,AJ77,0)</f>
        <v>0</v>
      </c>
      <c r="AY77" s="130">
        <f>IF(Forside!$F$20=18,AK77,0)</f>
        <v>0</v>
      </c>
      <c r="AZ77" s="130">
        <f>IF(Forside!$F$20=18,AL77,0)</f>
        <v>0</v>
      </c>
      <c r="BA77" s="130"/>
      <c r="BB77" s="130">
        <f>IF(Forside!$F$20=18,AN77,0)</f>
        <v>0</v>
      </c>
      <c r="BC77" s="130">
        <f>IF(Forside!$F$20=18,AO77,0)</f>
        <v>0</v>
      </c>
      <c r="BD77" s="130">
        <f>IF(Forside!$F$20=18,AP77,0)</f>
        <v>0</v>
      </c>
      <c r="BE77" s="130"/>
      <c r="BF77" s="130">
        <f>IF(Forside!$F$20=18,AR77,0)</f>
        <v>0</v>
      </c>
      <c r="BG77" s="130">
        <f>IF(Forside!$F$20=18,AS77,0)</f>
        <v>0</v>
      </c>
      <c r="BH77" s="130">
        <f>IF(Forside!$F$20=18,AT77,0)</f>
        <v>0</v>
      </c>
      <c r="BJ77" s="82"/>
      <c r="BK77" s="95">
        <v>100</v>
      </c>
      <c r="BL77" s="96">
        <f t="shared" si="18"/>
        <v>0</v>
      </c>
      <c r="BM77" s="96">
        <f t="shared" si="19"/>
        <v>0</v>
      </c>
      <c r="BN77" s="96">
        <f t="shared" si="20"/>
        <v>0</v>
      </c>
      <c r="BO77" s="96"/>
      <c r="BP77" s="96">
        <f t="shared" si="21"/>
        <v>0</v>
      </c>
      <c r="BQ77" s="96">
        <f t="shared" si="22"/>
        <v>0</v>
      </c>
      <c r="BR77" s="96">
        <f t="shared" si="23"/>
        <v>0</v>
      </c>
      <c r="BS77" s="96"/>
      <c r="BT77" s="96">
        <f t="shared" si="24"/>
        <v>0</v>
      </c>
      <c r="BU77" s="96">
        <f t="shared" si="25"/>
        <v>0</v>
      </c>
      <c r="BV77" s="96">
        <f t="shared" si="26"/>
        <v>0</v>
      </c>
    </row>
    <row r="78" spans="6:74" ht="18" customHeight="1" thickBot="1">
      <c r="F78" s="8"/>
      <c r="G78" s="50">
        <v>250</v>
      </c>
      <c r="H78" s="32">
        <v>29.6</v>
      </c>
      <c r="I78" s="32">
        <v>27.4</v>
      </c>
      <c r="J78" s="32">
        <v>27.2</v>
      </c>
      <c r="K78" s="33"/>
      <c r="L78" s="34">
        <v>32.299999999999997</v>
      </c>
      <c r="M78" s="34">
        <v>29.6</v>
      </c>
      <c r="N78" s="34">
        <v>29.3</v>
      </c>
      <c r="O78" s="35"/>
      <c r="P78" s="32">
        <v>34.299999999999997</v>
      </c>
      <c r="Q78" s="32">
        <v>31.3</v>
      </c>
      <c r="R78" s="32">
        <v>30.9</v>
      </c>
      <c r="T78" s="8"/>
      <c r="U78" s="50">
        <v>250</v>
      </c>
      <c r="V78" s="47">
        <f>IF(Forside!$F$26="Lette",Forside!$F$18/H78,0)</f>
        <v>0</v>
      </c>
      <c r="W78" s="47">
        <f>IF(Forside!$F$26="Lette",Forside!$F$18/I78,0)</f>
        <v>0</v>
      </c>
      <c r="X78" s="47">
        <f>IF(Forside!$F$26="Lette",Forside!$F$18/J78,0)</f>
        <v>0</v>
      </c>
      <c r="Y78" s="47"/>
      <c r="Z78" s="47">
        <f>IF(Forside!$F$26="Lette",Forside!$F$18/L78,0)</f>
        <v>0</v>
      </c>
      <c r="AA78" s="47">
        <f>IF(Forside!$F$26="Lette",Forside!$F$18/M78,0)</f>
        <v>0</v>
      </c>
      <c r="AB78" s="47">
        <f>IF(Forside!$F$26="Lette",Forside!$F$18/N78,0)</f>
        <v>0</v>
      </c>
      <c r="AC78" s="47"/>
      <c r="AD78" s="47">
        <f>IF(Forside!$F$26="Lette",Forside!$F$18/P78,0)</f>
        <v>0</v>
      </c>
      <c r="AE78" s="47">
        <f>IF(Forside!$F$26="Lette",Forside!$F$18/Q78,0)</f>
        <v>0</v>
      </c>
      <c r="AF78" s="47">
        <f>IF(Forside!$F$26="Lette",Forside!$F$18/R78,0)</f>
        <v>0</v>
      </c>
      <c r="AH78" s="8"/>
      <c r="AI78" s="50">
        <v>250</v>
      </c>
      <c r="AJ78" s="47">
        <f>IF(AND(Forside!$F$24="Liten",Forside!$F$22=250),V78,0)</f>
        <v>0</v>
      </c>
      <c r="AK78" s="47">
        <f>IF(AND(Forside!$F$24="Liten",Forside!$F$22=250),W78,0)</f>
        <v>0</v>
      </c>
      <c r="AL78" s="47">
        <f>IF(AND(Forside!$F$24="Liten",Forside!$F$22=250),X78,0)</f>
        <v>0</v>
      </c>
      <c r="AM78" s="47"/>
      <c r="AN78" s="47">
        <f>IF(AND(Forside!$F$24="Middels",Forside!$F$22=250),Z78,0)</f>
        <v>0</v>
      </c>
      <c r="AO78" s="47">
        <f>IF(AND(Forside!$F$24="Middels",Forside!$F$22=250),AA78,0)</f>
        <v>0</v>
      </c>
      <c r="AP78" s="47">
        <f>IF(AND(Forside!$F$24="Middels",Forside!$F$22=250),AB78,0)</f>
        <v>0</v>
      </c>
      <c r="AQ78" s="47"/>
      <c r="AR78" s="47">
        <f>IF(AND(Forside!$F$24="Stor",Forside!$F$22=250),AD78,0)</f>
        <v>0</v>
      </c>
      <c r="AS78" s="47">
        <f>IF(AND(Forside!$F$24="Stor",Forside!$F$22=250),AE78,0)</f>
        <v>0</v>
      </c>
      <c r="AT78" s="47">
        <f>IF(AND(Forside!$F$24="Stor",Forside!$F$22=250),AF78,0)</f>
        <v>0</v>
      </c>
      <c r="AV78" s="116"/>
      <c r="AW78" s="129">
        <v>250</v>
      </c>
      <c r="AX78" s="130">
        <f>IF(Forside!$F$20=18,AJ78,0)</f>
        <v>0</v>
      </c>
      <c r="AY78" s="130">
        <f>IF(Forside!$F$20=18,AK78,0)</f>
        <v>0</v>
      </c>
      <c r="AZ78" s="130">
        <f>IF(Forside!$F$20=18,AL78,0)</f>
        <v>0</v>
      </c>
      <c r="BA78" s="130"/>
      <c r="BB78" s="130">
        <f>IF(Forside!$F$20=18,AN78,0)</f>
        <v>0</v>
      </c>
      <c r="BC78" s="130">
        <f>IF(Forside!$F$20=18,AO78,0)</f>
        <v>0</v>
      </c>
      <c r="BD78" s="130">
        <f>IF(Forside!$F$20=18,AP78,0)</f>
        <v>0</v>
      </c>
      <c r="BE78" s="130"/>
      <c r="BF78" s="130">
        <f>IF(Forside!$F$20=18,AR78,0)</f>
        <v>0</v>
      </c>
      <c r="BG78" s="130">
        <f>IF(Forside!$F$20=18,AS78,0)</f>
        <v>0</v>
      </c>
      <c r="BH78" s="130">
        <f>IF(Forside!$F$20=18,AT78,0)</f>
        <v>0</v>
      </c>
      <c r="BJ78" s="82"/>
      <c r="BK78" s="95">
        <v>250</v>
      </c>
      <c r="BL78" s="96">
        <f t="shared" si="18"/>
        <v>0</v>
      </c>
      <c r="BM78" s="96">
        <f t="shared" si="19"/>
        <v>0</v>
      </c>
      <c r="BN78" s="96">
        <f t="shared" si="20"/>
        <v>0</v>
      </c>
      <c r="BO78" s="96"/>
      <c r="BP78" s="96">
        <f t="shared" si="21"/>
        <v>0</v>
      </c>
      <c r="BQ78" s="96">
        <f t="shared" si="22"/>
        <v>0</v>
      </c>
      <c r="BR78" s="96">
        <f t="shared" si="23"/>
        <v>0</v>
      </c>
      <c r="BS78" s="96"/>
      <c r="BT78" s="96">
        <f t="shared" si="24"/>
        <v>0</v>
      </c>
      <c r="BU78" s="96">
        <f t="shared" si="25"/>
        <v>0</v>
      </c>
      <c r="BV78" s="96">
        <f t="shared" si="26"/>
        <v>0</v>
      </c>
    </row>
    <row r="79" spans="6:74" ht="18" customHeight="1" thickBot="1">
      <c r="F79" s="19"/>
      <c r="G79" s="51">
        <v>400</v>
      </c>
      <c r="H79" s="38">
        <v>25.3</v>
      </c>
      <c r="I79" s="38">
        <v>23.8</v>
      </c>
      <c r="J79" s="38">
        <v>24.1</v>
      </c>
      <c r="K79" s="39"/>
      <c r="L79" s="40">
        <v>28.2</v>
      </c>
      <c r="M79" s="40">
        <v>26.3</v>
      </c>
      <c r="N79" s="40">
        <v>26.4</v>
      </c>
      <c r="O79" s="41"/>
      <c r="P79" s="38">
        <v>30.4</v>
      </c>
      <c r="Q79" s="38">
        <v>28.2</v>
      </c>
      <c r="R79" s="38">
        <v>28.2</v>
      </c>
      <c r="T79" s="19"/>
      <c r="U79" s="51">
        <v>400</v>
      </c>
      <c r="V79" s="47">
        <f>IF(Forside!$F$26="Lette",Forside!$F$18/H79,0)</f>
        <v>0</v>
      </c>
      <c r="W79" s="47">
        <f>IF(Forside!$F$26="Lette",Forside!$F$18/I79,0)</f>
        <v>0</v>
      </c>
      <c r="X79" s="47">
        <f>IF(Forside!$F$26="Lette",Forside!$F$18/J79,0)</f>
        <v>0</v>
      </c>
      <c r="Y79" s="47"/>
      <c r="Z79" s="47">
        <f>IF(Forside!$F$26="Lette",Forside!$F$18/L79,0)</f>
        <v>0</v>
      </c>
      <c r="AA79" s="47">
        <f>IF(Forside!$F$26="Lette",Forside!$F$18/M79,0)</f>
        <v>0</v>
      </c>
      <c r="AB79" s="47">
        <f>IF(Forside!$F$26="Lette",Forside!$F$18/N79,0)</f>
        <v>0</v>
      </c>
      <c r="AC79" s="47"/>
      <c r="AD79" s="47">
        <f>IF(Forside!$F$26="Lette",Forside!$F$18/P79,0)</f>
        <v>0</v>
      </c>
      <c r="AE79" s="47">
        <f>IF(Forside!$F$26="Lette",Forside!$F$18/Q79,0)</f>
        <v>0</v>
      </c>
      <c r="AF79" s="47">
        <f>IF(Forside!$F$26="Lette",Forside!$F$18/R79,0)</f>
        <v>0</v>
      </c>
      <c r="AH79" s="19"/>
      <c r="AI79" s="51">
        <v>400</v>
      </c>
      <c r="AJ79" s="47">
        <f>IF(AND(Forside!$F$24="Liten",Forside!$F$22=400),V79,0)</f>
        <v>0</v>
      </c>
      <c r="AK79" s="47">
        <f>IF(AND(Forside!$F$24="Liten",Forside!$F$22=400),W79,0)</f>
        <v>0</v>
      </c>
      <c r="AL79" s="47">
        <f>IF(AND(Forside!$F$24="Liten",Forside!$F$22=400),X79,0)</f>
        <v>0</v>
      </c>
      <c r="AM79" s="47"/>
      <c r="AN79" s="47">
        <f>IF(AND(Forside!$F$24="Middels",Forside!$F$22=400),Z79,0)</f>
        <v>0</v>
      </c>
      <c r="AO79" s="47">
        <f>IF(AND(Forside!$F$24="Middels",Forside!$F$22=400),AA79,0)</f>
        <v>0</v>
      </c>
      <c r="AP79" s="47">
        <f>IF(AND(Forside!$F$24="Middels",Forside!$F$22=400),AB79,0)</f>
        <v>0</v>
      </c>
      <c r="AQ79" s="47"/>
      <c r="AR79" s="47">
        <f>IF(AND(Forside!$F$24="Stor",Forside!$F$22=400),AD79,0)</f>
        <v>0</v>
      </c>
      <c r="AS79" s="47">
        <f>IF(AND(Forside!$F$24="Stor",Forside!$F$22=400),AE79,0)</f>
        <v>0</v>
      </c>
      <c r="AT79" s="47">
        <f>IF(AND(Forside!$F$24="Stor",Forside!$F$22=400),AF79,0)</f>
        <v>0</v>
      </c>
      <c r="AV79" s="133"/>
      <c r="AW79" s="132">
        <v>400</v>
      </c>
      <c r="AX79" s="130">
        <f>IF(Forside!$F$20=18,AJ79,0)</f>
        <v>0</v>
      </c>
      <c r="AY79" s="130">
        <f>IF(Forside!$F$20=18,AK79,0)</f>
        <v>0</v>
      </c>
      <c r="AZ79" s="130">
        <f>IF(Forside!$F$20=18,AL79,0)</f>
        <v>0</v>
      </c>
      <c r="BA79" s="130"/>
      <c r="BB79" s="130">
        <f>IF(Forside!$F$20=18,AN79,0)</f>
        <v>0</v>
      </c>
      <c r="BC79" s="130">
        <f>IF(Forside!$F$20=18,AO79,0)</f>
        <v>0</v>
      </c>
      <c r="BD79" s="130">
        <f>IF(Forside!$F$20=18,AP79,0)</f>
        <v>0</v>
      </c>
      <c r="BE79" s="130"/>
      <c r="BF79" s="130">
        <f>IF(Forside!$F$20=18,AR79,0)</f>
        <v>0</v>
      </c>
      <c r="BG79" s="130">
        <f>IF(Forside!$F$20=18,AS79,0)</f>
        <v>0</v>
      </c>
      <c r="BH79" s="130">
        <f>IF(Forside!$F$20=18,AT79,0)</f>
        <v>0</v>
      </c>
      <c r="BJ79" s="99"/>
      <c r="BK79" s="98">
        <v>400</v>
      </c>
      <c r="BL79" s="96">
        <f t="shared" si="18"/>
        <v>0</v>
      </c>
      <c r="BM79" s="96">
        <f t="shared" si="19"/>
        <v>0</v>
      </c>
      <c r="BN79" s="96">
        <f t="shared" si="20"/>
        <v>0</v>
      </c>
      <c r="BO79" s="96"/>
      <c r="BP79" s="96">
        <f t="shared" si="21"/>
        <v>0</v>
      </c>
      <c r="BQ79" s="96">
        <f t="shared" si="22"/>
        <v>0</v>
      </c>
      <c r="BR79" s="96">
        <f t="shared" si="23"/>
        <v>0</v>
      </c>
      <c r="BS79" s="96"/>
      <c r="BT79" s="96">
        <f t="shared" si="24"/>
        <v>0</v>
      </c>
      <c r="BU79" s="96">
        <f t="shared" si="25"/>
        <v>0</v>
      </c>
      <c r="BV79" s="96">
        <f t="shared" si="26"/>
        <v>0</v>
      </c>
    </row>
    <row r="80" spans="6:74" ht="18" customHeight="1" thickBot="1">
      <c r="F80" s="2" t="s">
        <v>3</v>
      </c>
      <c r="G80" s="50">
        <v>50</v>
      </c>
      <c r="H80" s="32">
        <v>41.5</v>
      </c>
      <c r="I80" s="32">
        <v>37.1</v>
      </c>
      <c r="J80" s="32">
        <v>35.5</v>
      </c>
      <c r="K80" s="33"/>
      <c r="L80" s="34">
        <v>43</v>
      </c>
      <c r="M80" s="34">
        <v>38.299999999999997</v>
      </c>
      <c r="N80" s="34">
        <v>36.700000000000003</v>
      </c>
      <c r="O80" s="35"/>
      <c r="P80" s="32">
        <v>44.2</v>
      </c>
      <c r="Q80" s="32">
        <v>39.4</v>
      </c>
      <c r="R80" s="32">
        <v>37.700000000000003</v>
      </c>
      <c r="T80" s="73" t="s">
        <v>3</v>
      </c>
      <c r="U80" s="50">
        <v>50</v>
      </c>
      <c r="V80" s="47">
        <f>IF(Forside!$F$26="Lette",Forside!$F$18/H80,0)</f>
        <v>0</v>
      </c>
      <c r="W80" s="47">
        <f>IF(Forside!$F$26="Lette",Forside!$F$18/I80,0)</f>
        <v>0</v>
      </c>
      <c r="X80" s="47">
        <f>IF(Forside!$F$26="Lette",Forside!$F$18/J80,0)</f>
        <v>0</v>
      </c>
      <c r="Y80" s="47"/>
      <c r="Z80" s="47">
        <f>IF(Forside!$F$26="Lette",Forside!$F$18/L80,0)</f>
        <v>0</v>
      </c>
      <c r="AA80" s="47">
        <f>IF(Forside!$F$26="Lette",Forside!$F$18/M80,0)</f>
        <v>0</v>
      </c>
      <c r="AB80" s="47">
        <f>IF(Forside!$F$26="Lette",Forside!$F$18/N80,0)</f>
        <v>0</v>
      </c>
      <c r="AC80" s="47"/>
      <c r="AD80" s="47">
        <f>IF(Forside!$F$26="Lette",Forside!$F$18/P80,0)</f>
        <v>0</v>
      </c>
      <c r="AE80" s="47">
        <f>IF(Forside!$F$26="Lette",Forside!$F$18/Q80,0)</f>
        <v>0</v>
      </c>
      <c r="AF80" s="47">
        <f>IF(Forside!$F$26="Lette",Forside!$F$18/R80,0)</f>
        <v>0</v>
      </c>
      <c r="AH80" s="73" t="s">
        <v>3</v>
      </c>
      <c r="AI80" s="50">
        <v>50</v>
      </c>
      <c r="AJ80" s="47">
        <f>IF(AND(Forside!$F$24="Liten",Forside!$F$22=50),V80,0)</f>
        <v>0</v>
      </c>
      <c r="AK80" s="47">
        <f>IF(AND(Forside!$F$24="Liten",Forside!$F$22=50),W80,0)</f>
        <v>0</v>
      </c>
      <c r="AL80" s="47">
        <f>IF(AND(Forside!$F$24="Liten",Forside!$F$22=50),X80,0)</f>
        <v>0</v>
      </c>
      <c r="AM80" s="47"/>
      <c r="AN80" s="47">
        <f>IF(AND(Forside!$F$24="Middels",Forside!$F$22=50),Z80,0)</f>
        <v>0</v>
      </c>
      <c r="AO80" s="47">
        <f>IF(AND(Forside!$F$24="Middels",Forside!$F$22=50),AA80,0)</f>
        <v>0</v>
      </c>
      <c r="AP80" s="47">
        <f>IF(AND(Forside!$F$24="Middels",Forside!$F$22=50),AB80,0)</f>
        <v>0</v>
      </c>
      <c r="AQ80" s="47"/>
      <c r="AR80" s="47">
        <f>IF(AND(Forside!$F$24="Stor",Forside!$F$22=50),AD80,0)</f>
        <v>0</v>
      </c>
      <c r="AS80" s="47">
        <f>IF(AND(Forside!$F$24="Stor",Forside!$F$22=50),AE80,0)</f>
        <v>0</v>
      </c>
      <c r="AT80" s="47">
        <f>IF(AND(Forside!$F$24="Stor",Forside!$F$22=50),AF80,0)</f>
        <v>0</v>
      </c>
      <c r="AV80" s="128" t="s">
        <v>3</v>
      </c>
      <c r="AW80" s="129">
        <v>50</v>
      </c>
      <c r="AX80" s="130">
        <f>IF(Forside!$F$20=22,AJ80,0)</f>
        <v>0</v>
      </c>
      <c r="AY80" s="130">
        <f>IF(Forside!$F$20=22,AK80,0)</f>
        <v>0</v>
      </c>
      <c r="AZ80" s="130">
        <f>IF(Forside!$F$20=22,AL80,0)</f>
        <v>0</v>
      </c>
      <c r="BA80" s="130"/>
      <c r="BB80" s="130">
        <f>IF(Forside!$F$20=22,AN80,0)</f>
        <v>0</v>
      </c>
      <c r="BC80" s="130">
        <f>IF(Forside!$F$20=22,AO80,0)</f>
        <v>0</v>
      </c>
      <c r="BD80" s="130">
        <f>IF(Forside!$F$20=22,AP80,0)</f>
        <v>0</v>
      </c>
      <c r="BE80" s="130"/>
      <c r="BF80" s="130">
        <f>IF(Forside!$F$20=22,AR80,0)</f>
        <v>0</v>
      </c>
      <c r="BG80" s="130">
        <f>IF(Forside!$F$20=22,AS80,0)</f>
        <v>0</v>
      </c>
      <c r="BH80" s="130">
        <f>IF(Forside!$F$20=22,AT80,0)</f>
        <v>0</v>
      </c>
      <c r="BJ80" s="94" t="s">
        <v>3</v>
      </c>
      <c r="BK80" s="95">
        <v>50</v>
      </c>
      <c r="BL80" s="96">
        <f t="shared" si="18"/>
        <v>0</v>
      </c>
      <c r="BM80" s="96">
        <f t="shared" si="19"/>
        <v>0</v>
      </c>
      <c r="BN80" s="96">
        <f t="shared" si="20"/>
        <v>0</v>
      </c>
      <c r="BO80" s="96"/>
      <c r="BP80" s="96">
        <f t="shared" si="21"/>
        <v>0</v>
      </c>
      <c r="BQ80" s="96">
        <f t="shared" si="22"/>
        <v>0</v>
      </c>
      <c r="BR80" s="96">
        <f t="shared" si="23"/>
        <v>0</v>
      </c>
      <c r="BS80" s="96"/>
      <c r="BT80" s="96">
        <f t="shared" si="24"/>
        <v>0</v>
      </c>
      <c r="BU80" s="96">
        <f t="shared" si="25"/>
        <v>0</v>
      </c>
      <c r="BV80" s="96">
        <f t="shared" si="26"/>
        <v>0</v>
      </c>
    </row>
    <row r="81" spans="6:74" ht="18" customHeight="1" thickBot="1">
      <c r="F81" s="8"/>
      <c r="G81" s="50">
        <v>100</v>
      </c>
      <c r="H81" s="32">
        <v>38.200000000000003</v>
      </c>
      <c r="I81" s="32">
        <v>34.5</v>
      </c>
      <c r="J81" s="32">
        <v>33.4</v>
      </c>
      <c r="K81" s="33"/>
      <c r="L81" s="34">
        <v>40.200000000000003</v>
      </c>
      <c r="M81" s="34">
        <v>36.1</v>
      </c>
      <c r="N81" s="34">
        <v>34.9</v>
      </c>
      <c r="O81" s="35"/>
      <c r="P81" s="32">
        <v>41.7</v>
      </c>
      <c r="Q81" s="32">
        <v>37.4</v>
      </c>
      <c r="R81" s="32">
        <v>36.1</v>
      </c>
      <c r="T81" s="8"/>
      <c r="U81" s="50">
        <v>100</v>
      </c>
      <c r="V81" s="47">
        <f>IF(Forside!$F$26="Lette",Forside!$F$18/H81,0)</f>
        <v>0</v>
      </c>
      <c r="W81" s="47">
        <f>IF(Forside!$F$26="Lette",Forside!$F$18/I81,0)</f>
        <v>0</v>
      </c>
      <c r="X81" s="47">
        <f>IF(Forside!$F$26="Lette",Forside!$F$18/J81,0)</f>
        <v>0</v>
      </c>
      <c r="Y81" s="47"/>
      <c r="Z81" s="47">
        <f>IF(Forside!$F$26="Lette",Forside!$F$18/L81,0)</f>
        <v>0</v>
      </c>
      <c r="AA81" s="47">
        <f>IF(Forside!$F$26="Lette",Forside!$F$18/M81,0)</f>
        <v>0</v>
      </c>
      <c r="AB81" s="47">
        <f>IF(Forside!$F$26="Lette",Forside!$F$18/N81,0)</f>
        <v>0</v>
      </c>
      <c r="AC81" s="47"/>
      <c r="AD81" s="47">
        <f>IF(Forside!$F$26="Lette",Forside!$F$18/P81,0)</f>
        <v>0</v>
      </c>
      <c r="AE81" s="47">
        <f>IF(Forside!$F$26="Lette",Forside!$F$18/Q81,0)</f>
        <v>0</v>
      </c>
      <c r="AF81" s="47">
        <f>IF(Forside!$F$26="Lette",Forside!$F$18/R81,0)</f>
        <v>0</v>
      </c>
      <c r="AH81" s="8"/>
      <c r="AI81" s="50">
        <v>100</v>
      </c>
      <c r="AJ81" s="47">
        <f>IF(AND(Forside!$F$24="Liten",Forside!$F$22=100),V81,0)</f>
        <v>0</v>
      </c>
      <c r="AK81" s="47">
        <f>IF(AND(Forside!$F$24="Liten",Forside!$F$22=100),W81,0)</f>
        <v>0</v>
      </c>
      <c r="AL81" s="47">
        <f>IF(AND(Forside!$F$24="Liten",Forside!$F$22=100),X81,0)</f>
        <v>0</v>
      </c>
      <c r="AM81" s="47"/>
      <c r="AN81" s="47">
        <f>IF(AND(Forside!$F$24="Middels",Forside!$F$22=100),Z81,0)</f>
        <v>0</v>
      </c>
      <c r="AO81" s="47">
        <f>IF(AND(Forside!$F$24="Middels",Forside!$F$22=100),AA81,0)</f>
        <v>0</v>
      </c>
      <c r="AP81" s="47">
        <f>IF(AND(Forside!$F$24="Middels",Forside!$F$22=100),AB81,0)</f>
        <v>0</v>
      </c>
      <c r="AQ81" s="47"/>
      <c r="AR81" s="47">
        <f>IF(AND(Forside!$F$24="Stor",Forside!$F$22=100),AD81,0)</f>
        <v>0</v>
      </c>
      <c r="AS81" s="47">
        <f>IF(AND(Forside!$F$24="Stor",Forside!$F$22=100),AE81,0)</f>
        <v>0</v>
      </c>
      <c r="AT81" s="47">
        <f>IF(AND(Forside!$F$24="Stor",Forside!$F$22=100),AF81,0)</f>
        <v>0</v>
      </c>
      <c r="AV81" s="116"/>
      <c r="AW81" s="129">
        <v>100</v>
      </c>
      <c r="AX81" s="130">
        <f>IF(Forside!$F$20=22,AJ81,0)</f>
        <v>0</v>
      </c>
      <c r="AY81" s="130">
        <f>IF(Forside!$F$20=22,AK81,0)</f>
        <v>0</v>
      </c>
      <c r="AZ81" s="130">
        <f>IF(Forside!$F$20=22,AL81,0)</f>
        <v>0</v>
      </c>
      <c r="BA81" s="130"/>
      <c r="BB81" s="130">
        <f>IF(Forside!$F$20=22,AN81,0)</f>
        <v>0</v>
      </c>
      <c r="BC81" s="130">
        <f>IF(Forside!$F$20=22,AO81,0)</f>
        <v>0</v>
      </c>
      <c r="BD81" s="130">
        <f>IF(Forside!$F$20=22,AP81,0)</f>
        <v>0</v>
      </c>
      <c r="BE81" s="130"/>
      <c r="BF81" s="130">
        <f>IF(Forside!$F$20=22,AR81,0)</f>
        <v>0</v>
      </c>
      <c r="BG81" s="130">
        <f>IF(Forside!$F$20=22,AS81,0)</f>
        <v>0</v>
      </c>
      <c r="BH81" s="130">
        <f>IF(Forside!$F$20=22,AT81,0)</f>
        <v>0</v>
      </c>
      <c r="BJ81" s="82"/>
      <c r="BK81" s="95">
        <v>100</v>
      </c>
      <c r="BL81" s="96">
        <f t="shared" si="18"/>
        <v>0</v>
      </c>
      <c r="BM81" s="96">
        <f t="shared" si="19"/>
        <v>0</v>
      </c>
      <c r="BN81" s="96">
        <f t="shared" si="20"/>
        <v>0</v>
      </c>
      <c r="BO81" s="96"/>
      <c r="BP81" s="96">
        <f t="shared" si="21"/>
        <v>0</v>
      </c>
      <c r="BQ81" s="96">
        <f t="shared" si="22"/>
        <v>0</v>
      </c>
      <c r="BR81" s="96">
        <f t="shared" si="23"/>
        <v>0</v>
      </c>
      <c r="BS81" s="96"/>
      <c r="BT81" s="96">
        <f t="shared" si="24"/>
        <v>0</v>
      </c>
      <c r="BU81" s="96">
        <f t="shared" si="25"/>
        <v>0</v>
      </c>
      <c r="BV81" s="96">
        <f t="shared" si="26"/>
        <v>0</v>
      </c>
    </row>
    <row r="82" spans="6:74" ht="18" customHeight="1" thickBot="1">
      <c r="F82" s="8"/>
      <c r="G82" s="50">
        <v>250</v>
      </c>
      <c r="H82" s="32">
        <v>31</v>
      </c>
      <c r="I82" s="32">
        <v>28.8</v>
      </c>
      <c r="J82" s="32">
        <v>28.6</v>
      </c>
      <c r="K82" s="33"/>
      <c r="L82" s="34">
        <v>33.700000000000003</v>
      </c>
      <c r="M82" s="34">
        <v>31.1</v>
      </c>
      <c r="N82" s="34">
        <v>30.7</v>
      </c>
      <c r="O82" s="35"/>
      <c r="P82" s="32">
        <v>35.9</v>
      </c>
      <c r="Q82" s="32">
        <v>32.9</v>
      </c>
      <c r="R82" s="32">
        <v>32.299999999999997</v>
      </c>
      <c r="T82" s="8"/>
      <c r="U82" s="50">
        <v>250</v>
      </c>
      <c r="V82" s="47">
        <f>IF(Forside!$F$26="Lette",Forside!$F$18/H82,0)</f>
        <v>0</v>
      </c>
      <c r="W82" s="47">
        <f>IF(Forside!$F$26="Lette",Forside!$F$18/I82,0)</f>
        <v>0</v>
      </c>
      <c r="X82" s="47">
        <f>IF(Forside!$F$26="Lette",Forside!$F$18/J82,0)</f>
        <v>0</v>
      </c>
      <c r="Y82" s="47"/>
      <c r="Z82" s="47">
        <f>IF(Forside!$F$26="Lette",Forside!$F$18/L82,0)</f>
        <v>0</v>
      </c>
      <c r="AA82" s="47">
        <f>IF(Forside!$F$26="Lette",Forside!$F$18/M82,0)</f>
        <v>0</v>
      </c>
      <c r="AB82" s="47">
        <f>IF(Forside!$F$26="Lette",Forside!$F$18/N82,0)</f>
        <v>0</v>
      </c>
      <c r="AC82" s="47"/>
      <c r="AD82" s="47">
        <f>IF(Forside!$F$26="Lette",Forside!$F$18/P82,0)</f>
        <v>0</v>
      </c>
      <c r="AE82" s="47">
        <f>IF(Forside!$F$26="Lette",Forside!$F$18/Q82,0)</f>
        <v>0</v>
      </c>
      <c r="AF82" s="47">
        <f>IF(Forside!$F$26="Lette",Forside!$F$18/R82,0)</f>
        <v>0</v>
      </c>
      <c r="AH82" s="8"/>
      <c r="AI82" s="50">
        <v>250</v>
      </c>
      <c r="AJ82" s="47">
        <f>IF(AND(Forside!$F$24="Liten",Forside!$F$22=250),V82,0)</f>
        <v>0</v>
      </c>
      <c r="AK82" s="47">
        <f>IF(AND(Forside!$F$24="Liten",Forside!$F$22=250),W82,0)</f>
        <v>0</v>
      </c>
      <c r="AL82" s="47">
        <f>IF(AND(Forside!$F$24="Liten",Forside!$F$22=250),X82,0)</f>
        <v>0</v>
      </c>
      <c r="AM82" s="47"/>
      <c r="AN82" s="47">
        <f>IF(AND(Forside!$F$24="Middels",Forside!$F$22=250),Z82,0)</f>
        <v>0</v>
      </c>
      <c r="AO82" s="47">
        <f>IF(AND(Forside!$F$24="Middels",Forside!$F$22=250),AA82,0)</f>
        <v>0</v>
      </c>
      <c r="AP82" s="47">
        <f>IF(AND(Forside!$F$24="Middels",Forside!$F$22=250),AB82,0)</f>
        <v>0</v>
      </c>
      <c r="AQ82" s="47"/>
      <c r="AR82" s="47">
        <f>IF(AND(Forside!$F$24="Stor",Forside!$F$22=250),AD82,0)</f>
        <v>0</v>
      </c>
      <c r="AS82" s="47">
        <f>IF(AND(Forside!$F$24="Stor",Forside!$F$22=250),AE82,0)</f>
        <v>0</v>
      </c>
      <c r="AT82" s="47">
        <f>IF(AND(Forside!$F$24="Stor",Forside!$F$22=250),AF82,0)</f>
        <v>0</v>
      </c>
      <c r="AV82" s="116"/>
      <c r="AW82" s="129">
        <v>250</v>
      </c>
      <c r="AX82" s="130">
        <f>IF(Forside!$F$20=22,AJ82,0)</f>
        <v>0</v>
      </c>
      <c r="AY82" s="130">
        <f>IF(Forside!$F$20=22,AK82,0)</f>
        <v>0</v>
      </c>
      <c r="AZ82" s="130">
        <f>IF(Forside!$F$20=22,AL82,0)</f>
        <v>0</v>
      </c>
      <c r="BA82" s="130"/>
      <c r="BB82" s="130">
        <f>IF(Forside!$F$20=22,AN82,0)</f>
        <v>0</v>
      </c>
      <c r="BC82" s="130">
        <f>IF(Forside!$F$20=22,AO82,0)</f>
        <v>0</v>
      </c>
      <c r="BD82" s="130">
        <f>IF(Forside!$F$20=22,AP82,0)</f>
        <v>0</v>
      </c>
      <c r="BE82" s="130"/>
      <c r="BF82" s="130">
        <f>IF(Forside!$F$20=22,AR82,0)</f>
        <v>0</v>
      </c>
      <c r="BG82" s="130">
        <f>IF(Forside!$F$20=22,AS82,0)</f>
        <v>0</v>
      </c>
      <c r="BH82" s="130">
        <f>IF(Forside!$F$20=22,AT82,0)</f>
        <v>0</v>
      </c>
      <c r="BJ82" s="82"/>
      <c r="BK82" s="95">
        <v>250</v>
      </c>
      <c r="BL82" s="96">
        <f t="shared" si="18"/>
        <v>0</v>
      </c>
      <c r="BM82" s="96">
        <f t="shared" si="19"/>
        <v>0</v>
      </c>
      <c r="BN82" s="96">
        <f t="shared" si="20"/>
        <v>0</v>
      </c>
      <c r="BO82" s="96"/>
      <c r="BP82" s="96">
        <f t="shared" si="21"/>
        <v>0</v>
      </c>
      <c r="BQ82" s="96">
        <f t="shared" si="22"/>
        <v>0</v>
      </c>
      <c r="BR82" s="96">
        <f t="shared" si="23"/>
        <v>0</v>
      </c>
      <c r="BS82" s="96"/>
      <c r="BT82" s="96">
        <f t="shared" si="24"/>
        <v>0</v>
      </c>
      <c r="BU82" s="96">
        <f t="shared" si="25"/>
        <v>0</v>
      </c>
      <c r="BV82" s="96">
        <f t="shared" si="26"/>
        <v>0</v>
      </c>
    </row>
    <row r="83" spans="6:74" ht="18" customHeight="1" thickBot="1">
      <c r="F83" s="19"/>
      <c r="G83" s="51">
        <v>400</v>
      </c>
      <c r="H83" s="38">
        <v>26.2</v>
      </c>
      <c r="I83" s="38">
        <v>24.8</v>
      </c>
      <c r="J83" s="38">
        <v>25.1</v>
      </c>
      <c r="K83" s="39"/>
      <c r="L83" s="40">
        <v>29.2</v>
      </c>
      <c r="M83" s="40">
        <v>27.3</v>
      </c>
      <c r="N83" s="40">
        <v>27.4</v>
      </c>
      <c r="O83" s="41"/>
      <c r="P83" s="38">
        <v>31.6</v>
      </c>
      <c r="Q83" s="38">
        <v>29.4</v>
      </c>
      <c r="R83" s="38">
        <v>29.3</v>
      </c>
      <c r="T83" s="19"/>
      <c r="U83" s="51">
        <v>400</v>
      </c>
      <c r="V83" s="47">
        <f>IF(Forside!$F$26="Lette",Forside!$F$18/H83,0)</f>
        <v>0</v>
      </c>
      <c r="W83" s="47">
        <f>IF(Forside!$F$26="Lette",Forside!$F$18/I83,0)</f>
        <v>0</v>
      </c>
      <c r="X83" s="47">
        <f>IF(Forside!$F$26="Lette",Forside!$F$18/J83,0)</f>
        <v>0</v>
      </c>
      <c r="Y83" s="47"/>
      <c r="Z83" s="47">
        <f>IF(Forside!$F$26="Lette",Forside!$F$18/L83,0)</f>
        <v>0</v>
      </c>
      <c r="AA83" s="47">
        <f>IF(Forside!$F$26="Lette",Forside!$F$18/M83,0)</f>
        <v>0</v>
      </c>
      <c r="AB83" s="47">
        <f>IF(Forside!$F$26="Lette",Forside!$F$18/N83,0)</f>
        <v>0</v>
      </c>
      <c r="AC83" s="47"/>
      <c r="AD83" s="47">
        <f>IF(Forside!$F$26="Lette",Forside!$F$18/P83,0)</f>
        <v>0</v>
      </c>
      <c r="AE83" s="47">
        <f>IF(Forside!$F$26="Lette",Forside!$F$18/Q83,0)</f>
        <v>0</v>
      </c>
      <c r="AF83" s="47">
        <f>IF(Forside!$F$26="Lette",Forside!$F$18/R83,0)</f>
        <v>0</v>
      </c>
      <c r="AH83" s="19"/>
      <c r="AI83" s="51">
        <v>400</v>
      </c>
      <c r="AJ83" s="47">
        <f>IF(AND(Forside!$F$24="Liten",Forside!$F$22=400),V83,0)</f>
        <v>0</v>
      </c>
      <c r="AK83" s="47">
        <f>IF(AND(Forside!$F$24="Liten",Forside!$F$22=400),W83,0)</f>
        <v>0</v>
      </c>
      <c r="AL83" s="47">
        <f>IF(AND(Forside!$F$24="Liten",Forside!$F$22=400),X83,0)</f>
        <v>0</v>
      </c>
      <c r="AM83" s="47"/>
      <c r="AN83" s="47">
        <f>IF(AND(Forside!$F$24="Middels",Forside!$F$22=400),Z83,0)</f>
        <v>0</v>
      </c>
      <c r="AO83" s="47">
        <f>IF(AND(Forside!$F$24="Middels",Forside!$F$22=400),AA83,0)</f>
        <v>0</v>
      </c>
      <c r="AP83" s="47">
        <f>IF(AND(Forside!$F$24="Middels",Forside!$F$22=400),AB83,0)</f>
        <v>0</v>
      </c>
      <c r="AQ83" s="47"/>
      <c r="AR83" s="47">
        <f>IF(AND(Forside!$F$24="Stor",Forside!$F$22=400),AD83,0)</f>
        <v>0</v>
      </c>
      <c r="AS83" s="47">
        <f>IF(AND(Forside!$F$24="Stor",Forside!$F$22=400),AE83,0)</f>
        <v>0</v>
      </c>
      <c r="AT83" s="47">
        <f>IF(AND(Forside!$F$24="Stor",Forside!$F$22=400),AF83,0)</f>
        <v>0</v>
      </c>
      <c r="AV83" s="133"/>
      <c r="AW83" s="132">
        <v>400</v>
      </c>
      <c r="AX83" s="130">
        <f>IF(Forside!$F$20=22,AJ83,0)</f>
        <v>0</v>
      </c>
      <c r="AY83" s="130">
        <f>IF(Forside!$F$20=22,AK83,0)</f>
        <v>0</v>
      </c>
      <c r="AZ83" s="130">
        <f>IF(Forside!$F$20=22,AL83,0)</f>
        <v>0</v>
      </c>
      <c r="BA83" s="130"/>
      <c r="BB83" s="130">
        <f>IF(Forside!$F$20=22,AN83,0)</f>
        <v>0</v>
      </c>
      <c r="BC83" s="130">
        <f>IF(Forside!$F$20=22,AO83,0)</f>
        <v>0</v>
      </c>
      <c r="BD83" s="130">
        <f>IF(Forside!$F$20=22,AP83,0)</f>
        <v>0</v>
      </c>
      <c r="BE83" s="130"/>
      <c r="BF83" s="130">
        <f>IF(Forside!$F$20=22,AR83,0)</f>
        <v>0</v>
      </c>
      <c r="BG83" s="130">
        <f>IF(Forside!$F$20=22,AS83,0)</f>
        <v>0</v>
      </c>
      <c r="BH83" s="130">
        <f>IF(Forside!$F$20=22,AT83,0)</f>
        <v>0</v>
      </c>
      <c r="BJ83" s="99"/>
      <c r="BK83" s="98">
        <v>400</v>
      </c>
      <c r="BL83" s="96">
        <f t="shared" si="18"/>
        <v>0</v>
      </c>
      <c r="BM83" s="96">
        <f t="shared" si="19"/>
        <v>0</v>
      </c>
      <c r="BN83" s="96">
        <f t="shared" si="20"/>
        <v>0</v>
      </c>
      <c r="BO83" s="96"/>
      <c r="BP83" s="96">
        <f t="shared" si="21"/>
        <v>0</v>
      </c>
      <c r="BQ83" s="96">
        <f t="shared" si="22"/>
        <v>0</v>
      </c>
      <c r="BR83" s="96">
        <f t="shared" si="23"/>
        <v>0</v>
      </c>
      <c r="BS83" s="96"/>
      <c r="BT83" s="96">
        <f t="shared" si="24"/>
        <v>0</v>
      </c>
      <c r="BU83" s="96">
        <f t="shared" si="25"/>
        <v>0</v>
      </c>
      <c r="BV83" s="96">
        <f t="shared" si="26"/>
        <v>0</v>
      </c>
    </row>
    <row r="84" spans="6:74" ht="18" customHeight="1" thickBot="1">
      <c r="F84" s="2" t="s">
        <v>4</v>
      </c>
      <c r="G84" s="50">
        <v>50</v>
      </c>
      <c r="H84" s="32">
        <v>44.7</v>
      </c>
      <c r="I84" s="32">
        <v>40.6</v>
      </c>
      <c r="J84" s="32">
        <v>38.700000000000003</v>
      </c>
      <c r="K84" s="33"/>
      <c r="L84" s="34">
        <v>46.4</v>
      </c>
      <c r="M84" s="34">
        <v>41.9</v>
      </c>
      <c r="N84" s="34">
        <v>39.9</v>
      </c>
      <c r="O84" s="35"/>
      <c r="P84" s="32">
        <v>47.5</v>
      </c>
      <c r="Q84" s="32">
        <v>42.9</v>
      </c>
      <c r="R84" s="32">
        <v>40.700000000000003</v>
      </c>
      <c r="T84" s="73" t="s">
        <v>4</v>
      </c>
      <c r="U84" s="50">
        <v>50</v>
      </c>
      <c r="V84" s="47">
        <f>IF(Forside!$F$26="Lette",Forside!$F$18/H84,0)</f>
        <v>0</v>
      </c>
      <c r="W84" s="47">
        <f>IF(Forside!$F$26="Lette",Forside!$F$18/I84,0)</f>
        <v>0</v>
      </c>
      <c r="X84" s="47">
        <f>IF(Forside!$F$26="Lette",Forside!$F$18/J84,0)</f>
        <v>0</v>
      </c>
      <c r="Y84" s="47"/>
      <c r="Z84" s="47">
        <f>IF(Forside!$F$26="Lette",Forside!$F$18/L84,0)</f>
        <v>0</v>
      </c>
      <c r="AA84" s="47">
        <f>IF(Forside!$F$26="Lette",Forside!$F$18/M84,0)</f>
        <v>0</v>
      </c>
      <c r="AB84" s="47">
        <f>IF(Forside!$F$26="Lette",Forside!$F$18/N84,0)</f>
        <v>0</v>
      </c>
      <c r="AC84" s="47"/>
      <c r="AD84" s="47">
        <f>IF(Forside!$F$26="Lette",Forside!$F$18/P84,0)</f>
        <v>0</v>
      </c>
      <c r="AE84" s="47">
        <f>IF(Forside!$F$26="Lette",Forside!$F$18/Q84,0)</f>
        <v>0</v>
      </c>
      <c r="AF84" s="47">
        <f>IF(Forside!$F$26="Lette",Forside!$F$18/R84,0)</f>
        <v>0</v>
      </c>
      <c r="AH84" s="73" t="s">
        <v>4</v>
      </c>
      <c r="AI84" s="50">
        <v>50</v>
      </c>
      <c r="AJ84" s="47">
        <f>IF(AND(Forside!$F$24="Liten",Forside!$F$22=50),V84,0)</f>
        <v>0</v>
      </c>
      <c r="AK84" s="47">
        <f>IF(AND(Forside!$F$24="Liten",Forside!$F$22=50),W84,0)</f>
        <v>0</v>
      </c>
      <c r="AL84" s="47">
        <f>IF(AND(Forside!$F$24="Liten",Forside!$F$22=50),X84,0)</f>
        <v>0</v>
      </c>
      <c r="AM84" s="47"/>
      <c r="AN84" s="47">
        <f>IF(AND(Forside!$F$24="Middels",Forside!$F$22=50),Z84,0)</f>
        <v>0</v>
      </c>
      <c r="AO84" s="47">
        <f>IF(AND(Forside!$F$24="Middels",Forside!$F$22=50),AA84,0)</f>
        <v>0</v>
      </c>
      <c r="AP84" s="47">
        <f>IF(AND(Forside!$F$24="Middels",Forside!$F$22=50),AB84,0)</f>
        <v>0</v>
      </c>
      <c r="AQ84" s="47"/>
      <c r="AR84" s="47">
        <f>IF(AND(Forside!$F$24="Stor",Forside!$F$22=50),AD84,0)</f>
        <v>0</v>
      </c>
      <c r="AS84" s="47">
        <f>IF(AND(Forside!$F$24="Stor",Forside!$F$22=50),AE84,0)</f>
        <v>0</v>
      </c>
      <c r="AT84" s="47">
        <f>IF(AND(Forside!$F$24="Stor",Forside!$F$22=50),AF84,0)</f>
        <v>0</v>
      </c>
      <c r="AV84" s="128" t="s">
        <v>4</v>
      </c>
      <c r="AW84" s="129">
        <v>50</v>
      </c>
      <c r="AX84" s="130">
        <f>IF(Forside!$F$20=29,AJ84,0)</f>
        <v>0</v>
      </c>
      <c r="AY84" s="130">
        <f>IF(Forside!$F$20=29,AK84,0)</f>
        <v>0</v>
      </c>
      <c r="AZ84" s="130">
        <f>IF(Forside!$F$20=29,AL84,0)</f>
        <v>0</v>
      </c>
      <c r="BA84" s="130"/>
      <c r="BB84" s="130">
        <f>IF(Forside!$F$20=29,AN84,0)</f>
        <v>0</v>
      </c>
      <c r="BC84" s="130">
        <f>IF(Forside!$F$20=29,AO84,0)</f>
        <v>0</v>
      </c>
      <c r="BD84" s="130">
        <f>IF(Forside!$F$20=29,AP84,0)</f>
        <v>0</v>
      </c>
      <c r="BE84" s="130"/>
      <c r="BF84" s="130">
        <f>IF(Forside!$F$20=29,AR84,0)</f>
        <v>0</v>
      </c>
      <c r="BG84" s="130">
        <f>IF(Forside!$F$20=29,AS84,0)</f>
        <v>0</v>
      </c>
      <c r="BH84" s="130">
        <f>IF(Forside!$F$20=29,AT84,0)</f>
        <v>0</v>
      </c>
      <c r="BJ84" s="94" t="s">
        <v>4</v>
      </c>
      <c r="BK84" s="95">
        <v>50</v>
      </c>
      <c r="BL84" s="96">
        <f t="shared" si="18"/>
        <v>0</v>
      </c>
      <c r="BM84" s="96">
        <f t="shared" si="19"/>
        <v>0</v>
      </c>
      <c r="BN84" s="96">
        <f t="shared" si="20"/>
        <v>0</v>
      </c>
      <c r="BO84" s="96"/>
      <c r="BP84" s="96">
        <f t="shared" si="21"/>
        <v>0</v>
      </c>
      <c r="BQ84" s="96">
        <f t="shared" si="22"/>
        <v>0</v>
      </c>
      <c r="BR84" s="96">
        <f t="shared" si="23"/>
        <v>0</v>
      </c>
      <c r="BS84" s="96"/>
      <c r="BT84" s="96">
        <f t="shared" si="24"/>
        <v>0</v>
      </c>
      <c r="BU84" s="96">
        <f t="shared" si="25"/>
        <v>0</v>
      </c>
      <c r="BV84" s="96">
        <f t="shared" si="26"/>
        <v>0</v>
      </c>
    </row>
    <row r="85" spans="6:74" ht="18" customHeight="1" thickBot="1">
      <c r="F85" s="8"/>
      <c r="G85" s="50">
        <v>100</v>
      </c>
      <c r="H85" s="32">
        <v>41</v>
      </c>
      <c r="I85" s="32">
        <v>37.700000000000003</v>
      </c>
      <c r="J85" s="32">
        <v>36.299999999999997</v>
      </c>
      <c r="K85" s="33"/>
      <c r="L85" s="34">
        <v>43.2</v>
      </c>
      <c r="M85" s="34">
        <v>39.4</v>
      </c>
      <c r="N85" s="34">
        <v>37.799999999999997</v>
      </c>
      <c r="O85" s="35"/>
      <c r="P85" s="32">
        <v>44.8</v>
      </c>
      <c r="Q85" s="32">
        <v>40.700000000000003</v>
      </c>
      <c r="R85" s="32">
        <v>38.9</v>
      </c>
      <c r="T85" s="8"/>
      <c r="U85" s="50">
        <v>100</v>
      </c>
      <c r="V85" s="47">
        <f>IF(Forside!$F$26="Lette",Forside!$F$18/H85,0)</f>
        <v>0</v>
      </c>
      <c r="W85" s="47">
        <f>IF(Forside!$F$26="Lette",Forside!$F$18/I85,0)</f>
        <v>0</v>
      </c>
      <c r="X85" s="47">
        <f>IF(Forside!$F$26="Lette",Forside!$F$18/J85,0)</f>
        <v>0</v>
      </c>
      <c r="Y85" s="47"/>
      <c r="Z85" s="47">
        <f>IF(Forside!$F$26="Lette",Forside!$F$18/L85,0)</f>
        <v>0</v>
      </c>
      <c r="AA85" s="47">
        <f>IF(Forside!$F$26="Lette",Forside!$F$18/M85,0)</f>
        <v>0</v>
      </c>
      <c r="AB85" s="47">
        <f>IF(Forside!$F$26="Lette",Forside!$F$18/N85,0)</f>
        <v>0</v>
      </c>
      <c r="AC85" s="47"/>
      <c r="AD85" s="47">
        <f>IF(Forside!$F$26="Lette",Forside!$F$18/P85,0)</f>
        <v>0</v>
      </c>
      <c r="AE85" s="47">
        <f>IF(Forside!$F$26="Lette",Forside!$F$18/Q85,0)</f>
        <v>0</v>
      </c>
      <c r="AF85" s="47">
        <f>IF(Forside!$F$26="Lette",Forside!$F$18/R85,0)</f>
        <v>0</v>
      </c>
      <c r="AH85" s="8"/>
      <c r="AI85" s="50">
        <v>100</v>
      </c>
      <c r="AJ85" s="47">
        <f>IF(AND(Forside!$F$24="Liten",Forside!$F$22=100),V85,0)</f>
        <v>0</v>
      </c>
      <c r="AK85" s="47">
        <f>IF(AND(Forside!$F$24="Liten",Forside!$F$22=100),W85,0)</f>
        <v>0</v>
      </c>
      <c r="AL85" s="47">
        <f>IF(AND(Forside!$F$24="Liten",Forside!$F$22=100),X85,0)</f>
        <v>0</v>
      </c>
      <c r="AM85" s="47"/>
      <c r="AN85" s="47">
        <f>IF(AND(Forside!$F$24="Middels",Forside!$F$22=100),Z85,0)</f>
        <v>0</v>
      </c>
      <c r="AO85" s="47">
        <f>IF(AND(Forside!$F$24="Middels",Forside!$F$22=100),AA85,0)</f>
        <v>0</v>
      </c>
      <c r="AP85" s="47">
        <f>IF(AND(Forside!$F$24="Middels",Forside!$F$22=100),AB85,0)</f>
        <v>0</v>
      </c>
      <c r="AQ85" s="47"/>
      <c r="AR85" s="47">
        <f>IF(AND(Forside!$F$24="Stor",Forside!$F$22=100),AD85,0)</f>
        <v>0</v>
      </c>
      <c r="AS85" s="47">
        <f>IF(AND(Forside!$F$24="Stor",Forside!$F$22=100),AE85,0)</f>
        <v>0</v>
      </c>
      <c r="AT85" s="47">
        <f>IF(AND(Forside!$F$24="Stor",Forside!$F$22=100),AF85,0)</f>
        <v>0</v>
      </c>
      <c r="AV85" s="116"/>
      <c r="AW85" s="129">
        <v>100</v>
      </c>
      <c r="AX85" s="130">
        <f>IF(Forside!$F$20=29,AJ85,0)</f>
        <v>0</v>
      </c>
      <c r="AY85" s="130">
        <f>IF(Forside!$F$20=29,AK85,0)</f>
        <v>0</v>
      </c>
      <c r="AZ85" s="130">
        <f>IF(Forside!$F$20=29,AL85,0)</f>
        <v>0</v>
      </c>
      <c r="BA85" s="130"/>
      <c r="BB85" s="130">
        <f>IF(Forside!$F$20=29,AN85,0)</f>
        <v>0</v>
      </c>
      <c r="BC85" s="130">
        <f>IF(Forside!$F$20=29,AO85,0)</f>
        <v>0</v>
      </c>
      <c r="BD85" s="130">
        <f>IF(Forside!$F$20=29,AP85,0)</f>
        <v>0</v>
      </c>
      <c r="BE85" s="130"/>
      <c r="BF85" s="130">
        <f>IF(Forside!$F$20=29,AR85,0)</f>
        <v>0</v>
      </c>
      <c r="BG85" s="130">
        <f>IF(Forside!$F$20=29,AS85,0)</f>
        <v>0</v>
      </c>
      <c r="BH85" s="130">
        <f>IF(Forside!$F$20=29,AT85,0)</f>
        <v>0</v>
      </c>
      <c r="BJ85" s="82"/>
      <c r="BK85" s="95">
        <v>100</v>
      </c>
      <c r="BL85" s="96">
        <f t="shared" si="18"/>
        <v>0</v>
      </c>
      <c r="BM85" s="96">
        <f t="shared" si="19"/>
        <v>0</v>
      </c>
      <c r="BN85" s="96">
        <f t="shared" si="20"/>
        <v>0</v>
      </c>
      <c r="BO85" s="96"/>
      <c r="BP85" s="96">
        <f t="shared" si="21"/>
        <v>0</v>
      </c>
      <c r="BQ85" s="96">
        <f t="shared" si="22"/>
        <v>0</v>
      </c>
      <c r="BR85" s="96">
        <f t="shared" si="23"/>
        <v>0</v>
      </c>
      <c r="BS85" s="96"/>
      <c r="BT85" s="96">
        <f t="shared" si="24"/>
        <v>0</v>
      </c>
      <c r="BU85" s="96">
        <f t="shared" si="25"/>
        <v>0</v>
      </c>
      <c r="BV85" s="96">
        <f t="shared" si="26"/>
        <v>0</v>
      </c>
    </row>
    <row r="86" spans="6:74" ht="18" customHeight="1" thickBot="1">
      <c r="F86" s="8"/>
      <c r="G86" s="50">
        <v>250</v>
      </c>
      <c r="H86" s="32">
        <v>33.200000000000003</v>
      </c>
      <c r="I86" s="32">
        <v>31.2</v>
      </c>
      <c r="J86" s="32">
        <v>30.9</v>
      </c>
      <c r="K86" s="33"/>
      <c r="L86" s="34">
        <v>36.200000000000003</v>
      </c>
      <c r="M86" s="34">
        <v>33.6</v>
      </c>
      <c r="N86" s="34">
        <v>33</v>
      </c>
      <c r="O86" s="35"/>
      <c r="P86" s="32">
        <v>38.4</v>
      </c>
      <c r="Q86" s="32">
        <v>35.5</v>
      </c>
      <c r="R86" s="32">
        <v>34.700000000000003</v>
      </c>
      <c r="T86" s="8"/>
      <c r="U86" s="50">
        <v>250</v>
      </c>
      <c r="V86" s="47">
        <f>IF(Forside!$F$26="Lette",Forside!$F$18/H86,0)</f>
        <v>0</v>
      </c>
      <c r="W86" s="47">
        <f>IF(Forside!$F$26="Lette",Forside!$F$18/I86,0)</f>
        <v>0</v>
      </c>
      <c r="X86" s="47">
        <f>IF(Forside!$F$26="Lette",Forside!$F$18/J86,0)</f>
        <v>0</v>
      </c>
      <c r="Y86" s="47"/>
      <c r="Z86" s="47">
        <f>IF(Forside!$F$26="Lette",Forside!$F$18/L86,0)</f>
        <v>0</v>
      </c>
      <c r="AA86" s="47">
        <f>IF(Forside!$F$26="Lette",Forside!$F$18/M86,0)</f>
        <v>0</v>
      </c>
      <c r="AB86" s="47">
        <f>IF(Forside!$F$26="Lette",Forside!$F$18/N86,0)</f>
        <v>0</v>
      </c>
      <c r="AC86" s="47"/>
      <c r="AD86" s="47">
        <f>IF(Forside!$F$26="Lette",Forside!$F$18/P86,0)</f>
        <v>0</v>
      </c>
      <c r="AE86" s="47">
        <f>IF(Forside!$F$26="Lette",Forside!$F$18/Q86,0)</f>
        <v>0</v>
      </c>
      <c r="AF86" s="47">
        <f>IF(Forside!$F$26="Lette",Forside!$F$18/R86,0)</f>
        <v>0</v>
      </c>
      <c r="AH86" s="8"/>
      <c r="AI86" s="50">
        <v>250</v>
      </c>
      <c r="AJ86" s="47">
        <f>IF(AND(Forside!$F$24="Liten",Forside!$F$22=250),V86,0)</f>
        <v>0</v>
      </c>
      <c r="AK86" s="47">
        <f>IF(AND(Forside!$F$24="Liten",Forside!$F$22=250),W86,0)</f>
        <v>0</v>
      </c>
      <c r="AL86" s="47">
        <f>IF(AND(Forside!$F$24="Liten",Forside!$F$22=250),X86,0)</f>
        <v>0</v>
      </c>
      <c r="AM86" s="47"/>
      <c r="AN86" s="47">
        <f>IF(AND(Forside!$F$24="Middels",Forside!$F$22=250),Z86,0)</f>
        <v>0</v>
      </c>
      <c r="AO86" s="47">
        <f>IF(AND(Forside!$F$24="Middels",Forside!$F$22=250),AA86,0)</f>
        <v>0</v>
      </c>
      <c r="AP86" s="47">
        <f>IF(AND(Forside!$F$24="Middels",Forside!$F$22=250),AB86,0)</f>
        <v>0</v>
      </c>
      <c r="AQ86" s="47"/>
      <c r="AR86" s="47">
        <f>IF(AND(Forside!$F$24="Stor",Forside!$F$22=250),AD86,0)</f>
        <v>0</v>
      </c>
      <c r="AS86" s="47">
        <f>IF(AND(Forside!$F$24="Stor",Forside!$F$22=250),AE86,0)</f>
        <v>0</v>
      </c>
      <c r="AT86" s="47">
        <f>IF(AND(Forside!$F$24="Stor",Forside!$F$22=250),AF86,0)</f>
        <v>0</v>
      </c>
      <c r="AV86" s="116"/>
      <c r="AW86" s="129">
        <v>250</v>
      </c>
      <c r="AX86" s="130">
        <f>IF(Forside!$F$20=29,AJ86,0)</f>
        <v>0</v>
      </c>
      <c r="AY86" s="130">
        <f>IF(Forside!$F$20=29,AK86,0)</f>
        <v>0</v>
      </c>
      <c r="AZ86" s="130">
        <f>IF(Forside!$F$20=29,AL86,0)</f>
        <v>0</v>
      </c>
      <c r="BA86" s="130"/>
      <c r="BB86" s="130">
        <f>IF(Forside!$F$20=29,AN86,0)</f>
        <v>0</v>
      </c>
      <c r="BC86" s="130">
        <f>IF(Forside!$F$20=29,AO86,0)</f>
        <v>0</v>
      </c>
      <c r="BD86" s="130">
        <f>IF(Forside!$F$20=29,AP86,0)</f>
        <v>0</v>
      </c>
      <c r="BE86" s="130"/>
      <c r="BF86" s="130">
        <f>IF(Forside!$F$20=29,AR86,0)</f>
        <v>0</v>
      </c>
      <c r="BG86" s="130">
        <f>IF(Forside!$F$20=29,AS86,0)</f>
        <v>0</v>
      </c>
      <c r="BH86" s="130">
        <f>IF(Forside!$F$20=29,AT86,0)</f>
        <v>0</v>
      </c>
      <c r="BJ86" s="82"/>
      <c r="BK86" s="95">
        <v>250</v>
      </c>
      <c r="BL86" s="96">
        <f t="shared" si="18"/>
        <v>0</v>
      </c>
      <c r="BM86" s="96">
        <f t="shared" si="19"/>
        <v>0</v>
      </c>
      <c r="BN86" s="96">
        <f t="shared" si="20"/>
        <v>0</v>
      </c>
      <c r="BO86" s="96"/>
      <c r="BP86" s="96">
        <f t="shared" si="21"/>
        <v>0</v>
      </c>
      <c r="BQ86" s="96">
        <f t="shared" si="22"/>
        <v>0</v>
      </c>
      <c r="BR86" s="96">
        <f t="shared" si="23"/>
        <v>0</v>
      </c>
      <c r="BS86" s="96"/>
      <c r="BT86" s="96">
        <f t="shared" si="24"/>
        <v>0</v>
      </c>
      <c r="BU86" s="96">
        <f t="shared" si="25"/>
        <v>0</v>
      </c>
      <c r="BV86" s="96">
        <f t="shared" si="26"/>
        <v>0</v>
      </c>
    </row>
    <row r="87" spans="6:74" ht="18" customHeight="1" thickBot="1">
      <c r="F87" s="19"/>
      <c r="G87" s="51">
        <v>400</v>
      </c>
      <c r="H87" s="38">
        <v>28</v>
      </c>
      <c r="I87" s="38">
        <v>26.7</v>
      </c>
      <c r="J87" s="38">
        <v>27</v>
      </c>
      <c r="K87" s="39"/>
      <c r="L87" s="40">
        <v>31.2</v>
      </c>
      <c r="M87" s="42">
        <v>29.5</v>
      </c>
      <c r="N87" s="42">
        <v>29.4</v>
      </c>
      <c r="O87" s="41"/>
      <c r="P87" s="38">
        <v>33.799999999999997</v>
      </c>
      <c r="Q87" s="38">
        <v>31.6</v>
      </c>
      <c r="R87" s="38">
        <v>31.3</v>
      </c>
      <c r="T87" s="19"/>
      <c r="U87" s="51">
        <v>400</v>
      </c>
      <c r="V87" s="47">
        <f>IF(Forside!$F$26="Lette",Forside!$F$18/H87,0)</f>
        <v>0</v>
      </c>
      <c r="W87" s="47">
        <f>IF(Forside!$F$26="Lette",Forside!$F$18/I87,0)</f>
        <v>0</v>
      </c>
      <c r="X87" s="47">
        <f>IF(Forside!$F$26="Lette",Forside!$F$18/J87,0)</f>
        <v>0</v>
      </c>
      <c r="Y87" s="47"/>
      <c r="Z87" s="47">
        <f>IF(Forside!$F$26="Lette",Forside!$F$18/L87,0)</f>
        <v>0</v>
      </c>
      <c r="AA87" s="47">
        <f>IF(Forside!$F$26="Lette",Forside!$F$18/M87,0)</f>
        <v>0</v>
      </c>
      <c r="AB87" s="47">
        <f>IF(Forside!$F$26="Lette",Forside!$F$18/N87,0)</f>
        <v>0</v>
      </c>
      <c r="AC87" s="47"/>
      <c r="AD87" s="47">
        <f>IF(Forside!$F$26="Lette",Forside!$F$18/P87,0)</f>
        <v>0</v>
      </c>
      <c r="AE87" s="47">
        <f>IF(Forside!$F$26="Lette",Forside!$F$18/Q87,0)</f>
        <v>0</v>
      </c>
      <c r="AF87" s="47">
        <f>IF(Forside!$F$26="Lette",Forside!$F$18/R87,0)</f>
        <v>0</v>
      </c>
      <c r="AH87" s="19"/>
      <c r="AI87" s="51">
        <v>400</v>
      </c>
      <c r="AJ87" s="47">
        <f>IF(AND(Forside!$F$24="Liten",Forside!$F$22=400),V87,0)</f>
        <v>0</v>
      </c>
      <c r="AK87" s="47">
        <f>IF(AND(Forside!$F$24="Liten",Forside!$F$22=400),W87,0)</f>
        <v>0</v>
      </c>
      <c r="AL87" s="47">
        <f>IF(AND(Forside!$F$24="Liten",Forside!$F$22=400),X87,0)</f>
        <v>0</v>
      </c>
      <c r="AM87" s="47"/>
      <c r="AN87" s="47">
        <f>IF(AND(Forside!$F$24="Middels",Forside!$F$22=400),Z87,0)</f>
        <v>0</v>
      </c>
      <c r="AO87" s="47">
        <f>IF(AND(Forside!$F$24="Middels",Forside!$F$22=400),AA87,0)</f>
        <v>0</v>
      </c>
      <c r="AP87" s="47">
        <f>IF(AND(Forside!$F$24="Middels",Forside!$F$22=400),AB87,0)</f>
        <v>0</v>
      </c>
      <c r="AQ87" s="47"/>
      <c r="AR87" s="47">
        <f>IF(AND(Forside!$F$24="Stor",Forside!$F$22=400),AD87,0)</f>
        <v>0</v>
      </c>
      <c r="AS87" s="47">
        <f>IF(AND(Forside!$F$24="Stor",Forside!$F$22=400),AE87,0)</f>
        <v>0</v>
      </c>
      <c r="AT87" s="47">
        <f>IF(AND(Forside!$F$24="Stor",Forside!$F$22=400),AF87,0)</f>
        <v>0</v>
      </c>
      <c r="AV87" s="133"/>
      <c r="AW87" s="132">
        <v>400</v>
      </c>
      <c r="AX87" s="130">
        <f>IF(Forside!$F$20=29,AJ87,0)</f>
        <v>0</v>
      </c>
      <c r="AY87" s="130">
        <f>IF(Forside!$F$20=29,AK87,0)</f>
        <v>0</v>
      </c>
      <c r="AZ87" s="130">
        <f>IF(Forside!$F$20=29,AL87,0)</f>
        <v>0</v>
      </c>
      <c r="BA87" s="130"/>
      <c r="BB87" s="130">
        <f>IF(Forside!$F$20=29,AN87,0)</f>
        <v>0</v>
      </c>
      <c r="BC87" s="130">
        <f>IF(Forside!$F$20=29,AO87,0)</f>
        <v>0</v>
      </c>
      <c r="BD87" s="130">
        <f>IF(Forside!$F$20=29,AP87,0)</f>
        <v>0</v>
      </c>
      <c r="BE87" s="130"/>
      <c r="BF87" s="130">
        <f>IF(Forside!$F$20=29,AR87,0)</f>
        <v>0</v>
      </c>
      <c r="BG87" s="130">
        <f>IF(Forside!$F$20=29,AS87,0)</f>
        <v>0</v>
      </c>
      <c r="BH87" s="130">
        <f>IF(Forside!$F$20=29,AT87,0)</f>
        <v>0</v>
      </c>
      <c r="BJ87" s="99"/>
      <c r="BK87" s="98">
        <v>400</v>
      </c>
      <c r="BL87" s="96">
        <f t="shared" si="18"/>
        <v>0</v>
      </c>
      <c r="BM87" s="96">
        <f t="shared" si="19"/>
        <v>0</v>
      </c>
      <c r="BN87" s="96">
        <f t="shared" si="20"/>
        <v>0</v>
      </c>
      <c r="BO87" s="96"/>
      <c r="BP87" s="96">
        <f t="shared" si="21"/>
        <v>0</v>
      </c>
      <c r="BQ87" s="96">
        <f t="shared" si="22"/>
        <v>0</v>
      </c>
      <c r="BR87" s="96">
        <f t="shared" si="23"/>
        <v>0</v>
      </c>
      <c r="BS87" s="96"/>
      <c r="BT87" s="96">
        <f t="shared" si="24"/>
        <v>0</v>
      </c>
      <c r="BU87" s="96">
        <f t="shared" si="25"/>
        <v>0</v>
      </c>
      <c r="BV87" s="96">
        <f t="shared" si="26"/>
        <v>0</v>
      </c>
    </row>
    <row r="88" spans="6:74" ht="18" customHeight="1" thickBot="1">
      <c r="F88" s="2" t="s">
        <v>5</v>
      </c>
      <c r="G88" s="50">
        <v>50</v>
      </c>
      <c r="H88" s="32">
        <v>51</v>
      </c>
      <c r="I88" s="32">
        <v>46.8</v>
      </c>
      <c r="J88" s="32">
        <v>44.3</v>
      </c>
      <c r="K88" s="33"/>
      <c r="L88" s="34">
        <v>52.7</v>
      </c>
      <c r="M88" s="34">
        <v>48.3</v>
      </c>
      <c r="N88" s="34">
        <v>45.5</v>
      </c>
      <c r="O88" s="35"/>
      <c r="P88" s="32">
        <v>53.9</v>
      </c>
      <c r="Q88" s="32">
        <v>49.3</v>
      </c>
      <c r="R88" s="32">
        <v>46.4</v>
      </c>
      <c r="T88" s="73" t="s">
        <v>5</v>
      </c>
      <c r="U88" s="50">
        <v>50</v>
      </c>
      <c r="V88" s="47">
        <f>IF(Forside!$F$26="Lette",Forside!$F$18/H88,0)</f>
        <v>0</v>
      </c>
      <c r="W88" s="47">
        <f>IF(Forside!$F$26="Lette",Forside!$F$18/I88,0)</f>
        <v>0</v>
      </c>
      <c r="X88" s="47">
        <f>IF(Forside!$F$26="Lette",Forside!$F$18/J88,0)</f>
        <v>0</v>
      </c>
      <c r="Y88" s="47"/>
      <c r="Z88" s="47">
        <f>IF(Forside!$F$26="Lette",Forside!$F$18/L88,0)</f>
        <v>0</v>
      </c>
      <c r="AA88" s="47">
        <f>IF(Forside!$F$26="Lette",Forside!$F$18/M88,0)</f>
        <v>0</v>
      </c>
      <c r="AB88" s="47">
        <f>IF(Forside!$F$26="Lette",Forside!$F$18/N88,0)</f>
        <v>0</v>
      </c>
      <c r="AC88" s="47"/>
      <c r="AD88" s="47">
        <f>IF(Forside!$F$26="Lette",Forside!$F$18/P88,0)</f>
        <v>0</v>
      </c>
      <c r="AE88" s="47">
        <f>IF(Forside!$F$26="Lette",Forside!$F$18/Q88,0)</f>
        <v>0</v>
      </c>
      <c r="AF88" s="47">
        <f>IF(Forside!$F$26="Lette",Forside!$F$18/R88,0)</f>
        <v>0</v>
      </c>
      <c r="AH88" s="73" t="s">
        <v>5</v>
      </c>
      <c r="AI88" s="50">
        <v>50</v>
      </c>
      <c r="AJ88" s="47">
        <f>IF(AND(Forside!$F$24="Liten",Forside!$F$22=50),V88,0)</f>
        <v>0</v>
      </c>
      <c r="AK88" s="47">
        <f>IF(AND(Forside!$F$24="Liten",Forside!$F$22=50),W88,0)</f>
        <v>0</v>
      </c>
      <c r="AL88" s="47">
        <f>IF(AND(Forside!$F$24="Liten",Forside!$F$22=50),X88,0)</f>
        <v>0</v>
      </c>
      <c r="AM88" s="47"/>
      <c r="AN88" s="47">
        <f>IF(AND(Forside!$F$24="Middels",Forside!$F$22=50),Z88,0)</f>
        <v>0</v>
      </c>
      <c r="AO88" s="47">
        <f>IF(AND(Forside!$F$24="Middels",Forside!$F$22=50),AA88,0)</f>
        <v>0</v>
      </c>
      <c r="AP88" s="47">
        <f>IF(AND(Forside!$F$24="Middels",Forside!$F$22=50),AB88,0)</f>
        <v>0</v>
      </c>
      <c r="AQ88" s="47"/>
      <c r="AR88" s="47">
        <f>IF(AND(Forside!$F$24="Stor",Forside!$F$22=50),AD88,0)</f>
        <v>0</v>
      </c>
      <c r="AS88" s="47">
        <f>IF(AND(Forside!$F$24="Stor",Forside!$F$22=50),AE88,0)</f>
        <v>0</v>
      </c>
      <c r="AT88" s="47">
        <f>IF(AND(Forside!$F$24="Stor",Forside!$F$22=50),AF88,0)</f>
        <v>0</v>
      </c>
      <c r="AV88" s="128" t="s">
        <v>5</v>
      </c>
      <c r="AW88" s="129">
        <v>50</v>
      </c>
      <c r="AX88" s="130">
        <f>IF(Forside!$F$20=53,AJ88,0)</f>
        <v>0</v>
      </c>
      <c r="AY88" s="130">
        <f>IF(Forside!$F$20=53,AK88,0)</f>
        <v>0</v>
      </c>
      <c r="AZ88" s="130">
        <f>IF(Forside!$F$20=53,AL88,0)</f>
        <v>0</v>
      </c>
      <c r="BA88" s="130"/>
      <c r="BB88" s="130">
        <f>IF(Forside!$F$20=53,AN88,0)</f>
        <v>0</v>
      </c>
      <c r="BC88" s="130">
        <f>IF(Forside!$F$20=53,AO88,0)</f>
        <v>0</v>
      </c>
      <c r="BD88" s="130">
        <f>IF(Forside!$F$20=53,AP88,0)</f>
        <v>0</v>
      </c>
      <c r="BE88" s="130"/>
      <c r="BF88" s="130">
        <f>IF(Forside!$F$20=53,AR88,0)</f>
        <v>0</v>
      </c>
      <c r="BG88" s="130">
        <f>IF(Forside!$F$20=53,AS88,0)</f>
        <v>0</v>
      </c>
      <c r="BH88" s="130">
        <f>IF(Forside!$F$20=53,AT88,0)</f>
        <v>0</v>
      </c>
      <c r="BJ88" s="94" t="s">
        <v>5</v>
      </c>
      <c r="BK88" s="95">
        <v>50</v>
      </c>
      <c r="BL88" s="96">
        <f t="shared" si="18"/>
        <v>0</v>
      </c>
      <c r="BM88" s="96">
        <f t="shared" si="19"/>
        <v>0</v>
      </c>
      <c r="BN88" s="96">
        <f t="shared" si="20"/>
        <v>0</v>
      </c>
      <c r="BO88" s="96"/>
      <c r="BP88" s="96">
        <f t="shared" si="21"/>
        <v>0</v>
      </c>
      <c r="BQ88" s="96">
        <f t="shared" si="22"/>
        <v>0</v>
      </c>
      <c r="BR88" s="96">
        <f t="shared" si="23"/>
        <v>0</v>
      </c>
      <c r="BS88" s="96"/>
      <c r="BT88" s="96">
        <f t="shared" si="24"/>
        <v>0</v>
      </c>
      <c r="BU88" s="96">
        <f t="shared" si="25"/>
        <v>0</v>
      </c>
      <c r="BV88" s="96">
        <f t="shared" si="26"/>
        <v>0</v>
      </c>
    </row>
    <row r="89" spans="6:74" ht="18" customHeight="1" thickBot="1">
      <c r="F89" s="8"/>
      <c r="G89" s="50">
        <v>100</v>
      </c>
      <c r="H89" s="32">
        <v>46</v>
      </c>
      <c r="I89" s="32">
        <v>42.6</v>
      </c>
      <c r="J89" s="32">
        <v>41</v>
      </c>
      <c r="K89" s="33"/>
      <c r="L89" s="34">
        <v>48.4</v>
      </c>
      <c r="M89" s="34">
        <v>44.7</v>
      </c>
      <c r="N89" s="34">
        <v>42.7</v>
      </c>
      <c r="O89" s="35"/>
      <c r="P89" s="32">
        <v>50.1</v>
      </c>
      <c r="Q89" s="32">
        <v>46.2</v>
      </c>
      <c r="R89" s="32">
        <v>43.9</v>
      </c>
      <c r="T89" s="8"/>
      <c r="U89" s="50">
        <v>100</v>
      </c>
      <c r="V89" s="47">
        <f>IF(Forside!$F$26="Lette",Forside!$F$18/H89,0)</f>
        <v>0</v>
      </c>
      <c r="W89" s="47">
        <f>IF(Forside!$F$26="Lette",Forside!$F$18/I89,0)</f>
        <v>0</v>
      </c>
      <c r="X89" s="47">
        <f>IF(Forside!$F$26="Lette",Forside!$F$18/J89,0)</f>
        <v>0</v>
      </c>
      <c r="Y89" s="47"/>
      <c r="Z89" s="47">
        <f>IF(Forside!$F$26="Lette",Forside!$F$18/L89,0)</f>
        <v>0</v>
      </c>
      <c r="AA89" s="47">
        <f>IF(Forside!$F$26="Lette",Forside!$F$18/M89,0)</f>
        <v>0</v>
      </c>
      <c r="AB89" s="47">
        <f>IF(Forside!$F$26="Lette",Forside!$F$18/N89,0)</f>
        <v>0</v>
      </c>
      <c r="AC89" s="47"/>
      <c r="AD89" s="47">
        <f>IF(Forside!$F$26="Lette",Forside!$F$18/P89,0)</f>
        <v>0</v>
      </c>
      <c r="AE89" s="47">
        <f>IF(Forside!$F$26="Lette",Forside!$F$18/Q89,0)</f>
        <v>0</v>
      </c>
      <c r="AF89" s="47">
        <f>IF(Forside!$F$26="Lette",Forside!$F$18/R89,0)</f>
        <v>0</v>
      </c>
      <c r="AH89" s="8"/>
      <c r="AI89" s="50">
        <v>100</v>
      </c>
      <c r="AJ89" s="47">
        <f>IF(AND(Forside!$F$24="Liten",Forside!$F$22=100),V89,0)</f>
        <v>0</v>
      </c>
      <c r="AK89" s="47">
        <f>IF(AND(Forside!$F$24="Liten",Forside!$F$22=100),W89,0)</f>
        <v>0</v>
      </c>
      <c r="AL89" s="47">
        <f>IF(AND(Forside!$F$24="Liten",Forside!$F$22=100),X89,0)</f>
        <v>0</v>
      </c>
      <c r="AM89" s="47"/>
      <c r="AN89" s="47">
        <f>IF(AND(Forside!$F$24="Middels",Forside!$F$22=100),Z89,0)</f>
        <v>0</v>
      </c>
      <c r="AO89" s="47">
        <f>IF(AND(Forside!$F$24="Middels",Forside!$F$22=100),AA89,0)</f>
        <v>0</v>
      </c>
      <c r="AP89" s="47">
        <f>IF(AND(Forside!$F$24="Middels",Forside!$F$22=100),AB89,0)</f>
        <v>0</v>
      </c>
      <c r="AQ89" s="47"/>
      <c r="AR89" s="47">
        <f>IF(AND(Forside!$F$24="Stor",Forside!$F$22=100),AD89,0)</f>
        <v>0</v>
      </c>
      <c r="AS89" s="47">
        <f>IF(AND(Forside!$F$24="Stor",Forside!$F$22=100),AE89,0)</f>
        <v>0</v>
      </c>
      <c r="AT89" s="47">
        <f>IF(AND(Forside!$F$24="Stor",Forside!$F$22=100),AF89,0)</f>
        <v>0</v>
      </c>
      <c r="AV89" s="116"/>
      <c r="AW89" s="129">
        <v>100</v>
      </c>
      <c r="AX89" s="130">
        <f>IF(Forside!$F$20=53,AJ89,0)</f>
        <v>0</v>
      </c>
      <c r="AY89" s="130">
        <f>IF(Forside!$F$20=53,AK89,0)</f>
        <v>0</v>
      </c>
      <c r="AZ89" s="130">
        <f>IF(Forside!$F$20=53,AL89,0)</f>
        <v>0</v>
      </c>
      <c r="BA89" s="130"/>
      <c r="BB89" s="130">
        <f>IF(Forside!$F$20=53,AN89,0)</f>
        <v>0</v>
      </c>
      <c r="BC89" s="130">
        <f>IF(Forside!$F$20=53,AO89,0)</f>
        <v>0</v>
      </c>
      <c r="BD89" s="130">
        <f>IF(Forside!$F$20=53,AP89,0)</f>
        <v>0</v>
      </c>
      <c r="BE89" s="130"/>
      <c r="BF89" s="130">
        <f>IF(Forside!$F$20=53,AR89,0)</f>
        <v>0</v>
      </c>
      <c r="BG89" s="130">
        <f>IF(Forside!$F$20=53,AS89,0)</f>
        <v>0</v>
      </c>
      <c r="BH89" s="130">
        <f>IF(Forside!$F$20=53,AT89,0)</f>
        <v>0</v>
      </c>
      <c r="BJ89" s="82"/>
      <c r="BK89" s="95">
        <v>100</v>
      </c>
      <c r="BL89" s="96">
        <f t="shared" si="18"/>
        <v>0</v>
      </c>
      <c r="BM89" s="96">
        <f t="shared" si="19"/>
        <v>0</v>
      </c>
      <c r="BN89" s="96">
        <f t="shared" si="20"/>
        <v>0</v>
      </c>
      <c r="BO89" s="96"/>
      <c r="BP89" s="96">
        <f t="shared" si="21"/>
        <v>0</v>
      </c>
      <c r="BQ89" s="96">
        <f t="shared" si="22"/>
        <v>0</v>
      </c>
      <c r="BR89" s="96">
        <f t="shared" si="23"/>
        <v>0</v>
      </c>
      <c r="BS89" s="96"/>
      <c r="BT89" s="96">
        <f t="shared" si="24"/>
        <v>0</v>
      </c>
      <c r="BU89" s="96">
        <f t="shared" si="25"/>
        <v>0</v>
      </c>
      <c r="BV89" s="96">
        <f t="shared" si="26"/>
        <v>0</v>
      </c>
    </row>
    <row r="90" spans="6:74" ht="18" customHeight="1" thickBot="1">
      <c r="F90" s="8"/>
      <c r="G90" s="50">
        <v>250</v>
      </c>
      <c r="H90" s="32">
        <v>35.9</v>
      </c>
      <c r="I90" s="32">
        <v>34</v>
      </c>
      <c r="J90" s="32">
        <v>33.799999999999997</v>
      </c>
      <c r="K90" s="33"/>
      <c r="L90" s="34">
        <v>39.200000000000003</v>
      </c>
      <c r="M90" s="34">
        <v>36.9</v>
      </c>
      <c r="N90" s="34">
        <v>36.299999999999997</v>
      </c>
      <c r="O90" s="35"/>
      <c r="P90" s="32">
        <v>41.8</v>
      </c>
      <c r="Q90" s="32">
        <v>39.200000000000003</v>
      </c>
      <c r="R90" s="32">
        <v>38.200000000000003</v>
      </c>
      <c r="T90" s="8"/>
      <c r="U90" s="50">
        <v>250</v>
      </c>
      <c r="V90" s="47">
        <f>IF(Forside!$F$26="Lette",Forside!$F$18/H90,0)</f>
        <v>0</v>
      </c>
      <c r="W90" s="47">
        <f>IF(Forside!$F$26="Lette",Forside!$F$18/I90,0)</f>
        <v>0</v>
      </c>
      <c r="X90" s="47">
        <f>IF(Forside!$F$26="Lette",Forside!$F$18/J90,0)</f>
        <v>0</v>
      </c>
      <c r="Y90" s="47"/>
      <c r="Z90" s="47">
        <f>IF(Forside!$F$26="Lette",Forside!$F$18/L90,0)</f>
        <v>0</v>
      </c>
      <c r="AA90" s="47">
        <f>IF(Forside!$F$26="Lette",Forside!$F$18/M90,0)</f>
        <v>0</v>
      </c>
      <c r="AB90" s="47">
        <f>IF(Forside!$F$26="Lette",Forside!$F$18/N90,0)</f>
        <v>0</v>
      </c>
      <c r="AC90" s="47"/>
      <c r="AD90" s="47">
        <f>IF(Forside!$F$26="Lette",Forside!$F$18/P90,0)</f>
        <v>0</v>
      </c>
      <c r="AE90" s="47">
        <f>IF(Forside!$F$26="Lette",Forside!$F$18/Q90,0)</f>
        <v>0</v>
      </c>
      <c r="AF90" s="47">
        <f>IF(Forside!$F$26="Lette",Forside!$F$18/R90,0)</f>
        <v>0</v>
      </c>
      <c r="AH90" s="8"/>
      <c r="AI90" s="50">
        <v>250</v>
      </c>
      <c r="AJ90" s="47">
        <f>IF(AND(Forside!$F$24="Liten",Forside!$F$22=250),V90,0)</f>
        <v>0</v>
      </c>
      <c r="AK90" s="47">
        <f>IF(AND(Forside!$F$24="Liten",Forside!$F$22=250),W90,0)</f>
        <v>0</v>
      </c>
      <c r="AL90" s="47">
        <f>IF(AND(Forside!$F$24="Liten",Forside!$F$22=250),X90,0)</f>
        <v>0</v>
      </c>
      <c r="AM90" s="47"/>
      <c r="AN90" s="47">
        <f>IF(AND(Forside!$F$24="Middels",Forside!$F$22=250),Z90,0)</f>
        <v>0</v>
      </c>
      <c r="AO90" s="47">
        <f>IF(AND(Forside!$F$24="Middels",Forside!$F$22=250),AA90,0)</f>
        <v>0</v>
      </c>
      <c r="AP90" s="47">
        <f>IF(AND(Forside!$F$24="Middels",Forside!$F$22=250),AB90,0)</f>
        <v>0</v>
      </c>
      <c r="AQ90" s="47"/>
      <c r="AR90" s="47">
        <f>IF(AND(Forside!$F$24="Stor",Forside!$F$22=250),AD90,0)</f>
        <v>0</v>
      </c>
      <c r="AS90" s="47">
        <f>IF(AND(Forside!$F$24="Stor",Forside!$F$22=250),AE90,0)</f>
        <v>0</v>
      </c>
      <c r="AT90" s="47">
        <f>IF(AND(Forside!$F$24="Stor",Forside!$F$22=250),AF90,0)</f>
        <v>0</v>
      </c>
      <c r="AV90" s="116"/>
      <c r="AW90" s="129">
        <v>250</v>
      </c>
      <c r="AX90" s="130">
        <f>IF(Forside!$F$20=53,AJ90,0)</f>
        <v>0</v>
      </c>
      <c r="AY90" s="130">
        <f>IF(Forside!$F$20=53,AK90,0)</f>
        <v>0</v>
      </c>
      <c r="AZ90" s="130">
        <f>IF(Forside!$F$20=53,AL90,0)</f>
        <v>0</v>
      </c>
      <c r="BA90" s="130"/>
      <c r="BB90" s="130">
        <f>IF(Forside!$F$20=53,AN90,0)</f>
        <v>0</v>
      </c>
      <c r="BC90" s="130">
        <f>IF(Forside!$F$20=53,AO90,0)</f>
        <v>0</v>
      </c>
      <c r="BD90" s="130">
        <f>IF(Forside!$F$20=53,AP90,0)</f>
        <v>0</v>
      </c>
      <c r="BE90" s="130"/>
      <c r="BF90" s="130">
        <f>IF(Forside!$F$20=53,AR90,0)</f>
        <v>0</v>
      </c>
      <c r="BG90" s="130">
        <f>IF(Forside!$F$20=53,AS90,0)</f>
        <v>0</v>
      </c>
      <c r="BH90" s="130">
        <f>IF(Forside!$F$20=53,AT90,0)</f>
        <v>0</v>
      </c>
      <c r="BJ90" s="82"/>
      <c r="BK90" s="95">
        <v>250</v>
      </c>
      <c r="BL90" s="96">
        <f t="shared" si="18"/>
        <v>0</v>
      </c>
      <c r="BM90" s="96">
        <f t="shared" si="19"/>
        <v>0</v>
      </c>
      <c r="BN90" s="96">
        <f t="shared" si="20"/>
        <v>0</v>
      </c>
      <c r="BO90" s="96"/>
      <c r="BP90" s="96">
        <f t="shared" si="21"/>
        <v>0</v>
      </c>
      <c r="BQ90" s="96">
        <f t="shared" si="22"/>
        <v>0</v>
      </c>
      <c r="BR90" s="96">
        <f t="shared" si="23"/>
        <v>0</v>
      </c>
      <c r="BS90" s="96"/>
      <c r="BT90" s="96">
        <f t="shared" si="24"/>
        <v>0</v>
      </c>
      <c r="BU90" s="96">
        <f t="shared" si="25"/>
        <v>0</v>
      </c>
      <c r="BV90" s="96">
        <f t="shared" si="26"/>
        <v>0</v>
      </c>
    </row>
    <row r="91" spans="6:74" ht="18" customHeight="1" thickBot="1">
      <c r="F91" s="14"/>
      <c r="G91" s="49">
        <v>400</v>
      </c>
      <c r="H91" s="43">
        <v>29.6</v>
      </c>
      <c r="I91" s="43">
        <v>28.4</v>
      </c>
      <c r="J91" s="43">
        <v>28.9</v>
      </c>
      <c r="K91" s="44"/>
      <c r="L91" s="45">
        <v>33.1</v>
      </c>
      <c r="M91" s="45">
        <v>31.6</v>
      </c>
      <c r="N91" s="45">
        <v>31.7</v>
      </c>
      <c r="O91" s="46"/>
      <c r="P91" s="43">
        <v>35.9</v>
      </c>
      <c r="Q91" s="43">
        <v>34.200000000000003</v>
      </c>
      <c r="R91" s="43">
        <v>34</v>
      </c>
      <c r="T91" s="14"/>
      <c r="U91" s="49">
        <v>400</v>
      </c>
      <c r="V91" s="47">
        <f>IF(Forside!$F$26="Lette",Forside!$F$18/H91,0)</f>
        <v>0</v>
      </c>
      <c r="W91" s="47">
        <f>IF(Forside!$F$26="Lette",Forside!$F$18/I91,0)</f>
        <v>0</v>
      </c>
      <c r="X91" s="47">
        <f>IF(Forside!$F$26="Lette",Forside!$F$18/J91,0)</f>
        <v>0</v>
      </c>
      <c r="Y91" s="47"/>
      <c r="Z91" s="47">
        <f>IF(Forside!$F$26="Lette",Forside!$F$18/L91,0)</f>
        <v>0</v>
      </c>
      <c r="AA91" s="47">
        <f>IF(Forside!$F$26="Lette",Forside!$F$18/M91,0)</f>
        <v>0</v>
      </c>
      <c r="AB91" s="47">
        <f>IF(Forside!$F$26="Lette",Forside!$F$18/N91,0)</f>
        <v>0</v>
      </c>
      <c r="AC91" s="47"/>
      <c r="AD91" s="47">
        <f>IF(Forside!$F$26="Lette",Forside!$F$18/P91,0)</f>
        <v>0</v>
      </c>
      <c r="AE91" s="47">
        <f>IF(Forside!$F$26="Lette",Forside!$F$18/Q91,0)</f>
        <v>0</v>
      </c>
      <c r="AF91" s="47">
        <f>IF(Forside!$F$26="Lette",Forside!$F$18/R91,0)</f>
        <v>0</v>
      </c>
      <c r="AH91" s="14"/>
      <c r="AI91" s="49">
        <v>400</v>
      </c>
      <c r="AJ91" s="47">
        <f>IF(AND(Forside!$F$24="Liten",Forside!$F$22=400),V91,0)</f>
        <v>0</v>
      </c>
      <c r="AK91" s="47">
        <f>IF(AND(Forside!$F$24="Liten",Forside!$F$22=400),W91,0)</f>
        <v>0</v>
      </c>
      <c r="AL91" s="47">
        <f>IF(AND(Forside!$F$24="Liten",Forside!$F$22=400),X91,0)</f>
        <v>0</v>
      </c>
      <c r="AM91" s="47"/>
      <c r="AN91" s="47">
        <f>IF(AND(Forside!$F$24="Middels",Forside!$F$22=400),Z91,0)</f>
        <v>0</v>
      </c>
      <c r="AO91" s="47">
        <f>IF(AND(Forside!$F$24="Middels",Forside!$F$22=400),AA91,0)</f>
        <v>0</v>
      </c>
      <c r="AP91" s="47">
        <f>IF(AND(Forside!$F$24="Middels",Forside!$F$22=400),AB91,0)</f>
        <v>0</v>
      </c>
      <c r="AQ91" s="47"/>
      <c r="AR91" s="47">
        <f>IF(AND(Forside!$F$24="Stor",Forside!$F$22=400),AD91,0)</f>
        <v>0</v>
      </c>
      <c r="AS91" s="47">
        <f>IF(AND(Forside!$F$24="Stor",Forside!$F$22=400),AE91,0)</f>
        <v>0</v>
      </c>
      <c r="AT91" s="47">
        <f>IF(AND(Forside!$F$24="Stor",Forside!$F$22=400),AF91,0)</f>
        <v>0</v>
      </c>
      <c r="AV91" s="124"/>
      <c r="AW91" s="123">
        <v>400</v>
      </c>
      <c r="AX91" s="130">
        <f>IF(Forside!$F$20=53,AJ91,0)</f>
        <v>0</v>
      </c>
      <c r="AY91" s="130">
        <f>IF(Forside!$F$20=53,AK91,0)</f>
        <v>0</v>
      </c>
      <c r="AZ91" s="130">
        <f>IF(Forside!$F$20=53,AL91,0)</f>
        <v>0</v>
      </c>
      <c r="BA91" s="130"/>
      <c r="BB91" s="130">
        <f>IF(Forside!$F$20=53,AN91,0)</f>
        <v>0</v>
      </c>
      <c r="BC91" s="130">
        <f>IF(Forside!$F$20=53,AO91,0)</f>
        <v>0</v>
      </c>
      <c r="BD91" s="130">
        <f>IF(Forside!$F$20=53,AP91,0)</f>
        <v>0</v>
      </c>
      <c r="BE91" s="130"/>
      <c r="BF91" s="130">
        <f>IF(Forside!$F$20=53,AR91,0)</f>
        <v>0</v>
      </c>
      <c r="BG91" s="130">
        <f>IF(Forside!$F$20=53,AS91,0)</f>
        <v>0</v>
      </c>
      <c r="BH91" s="130">
        <f>IF(Forside!$F$20=53,AT91,0)</f>
        <v>0</v>
      </c>
      <c r="BJ91" s="90"/>
      <c r="BK91" s="89">
        <v>400</v>
      </c>
      <c r="BL91" s="96">
        <f t="shared" si="18"/>
        <v>0</v>
      </c>
      <c r="BM91" s="96">
        <f t="shared" si="19"/>
        <v>0</v>
      </c>
      <c r="BN91" s="96">
        <f t="shared" si="20"/>
        <v>0</v>
      </c>
      <c r="BO91" s="96"/>
      <c r="BP91" s="96">
        <f t="shared" si="21"/>
        <v>0</v>
      </c>
      <c r="BQ91" s="96">
        <f t="shared" si="22"/>
        <v>0</v>
      </c>
      <c r="BR91" s="96">
        <f t="shared" si="23"/>
        <v>0</v>
      </c>
      <c r="BS91" s="96"/>
      <c r="BT91" s="96">
        <f t="shared" si="24"/>
        <v>0</v>
      </c>
      <c r="BU91" s="96">
        <f t="shared" si="25"/>
        <v>0</v>
      </c>
      <c r="BV91" s="96">
        <f t="shared" si="26"/>
        <v>0</v>
      </c>
    </row>
    <row r="92" spans="6:74" ht="18" customHeight="1"/>
    <row r="93" spans="6:74" s="144" customFormat="1" ht="18.5">
      <c r="G93" s="145"/>
      <c r="U93" s="145"/>
      <c r="AI93" s="145"/>
      <c r="AV93" s="146"/>
      <c r="AW93" s="147" t="s">
        <v>41</v>
      </c>
      <c r="AX93" s="148">
        <f>SUM(AX8:AX92)</f>
        <v>0</v>
      </c>
      <c r="AY93" s="148">
        <f t="shared" ref="AY93:BH93" si="27">SUM(AY8:AY92)</f>
        <v>0</v>
      </c>
      <c r="AZ93" s="148">
        <f t="shared" si="27"/>
        <v>0</v>
      </c>
      <c r="BA93" s="148"/>
      <c r="BB93" s="148">
        <f t="shared" si="27"/>
        <v>0</v>
      </c>
      <c r="BC93" s="148">
        <f t="shared" si="27"/>
        <v>0</v>
      </c>
      <c r="BD93" s="148">
        <f t="shared" si="27"/>
        <v>0</v>
      </c>
      <c r="BE93" s="148"/>
      <c r="BF93" s="148">
        <f t="shared" si="27"/>
        <v>45.454545454545453</v>
      </c>
      <c r="BG93" s="148">
        <f t="shared" si="27"/>
        <v>48.986486486486484</v>
      </c>
      <c r="BH93" s="148">
        <f t="shared" si="27"/>
        <v>49.152542372881356</v>
      </c>
      <c r="BJ93" s="149"/>
      <c r="BK93" s="150" t="s">
        <v>41</v>
      </c>
      <c r="BL93" s="151">
        <f>SUM(BL8:BL92)</f>
        <v>0</v>
      </c>
      <c r="BM93" s="151">
        <f t="shared" ref="BM93" si="28">SUM(BM8:BM92)</f>
        <v>0</v>
      </c>
      <c r="BN93" s="151">
        <f t="shared" ref="BN93" si="29">SUM(BN8:BN92)</f>
        <v>0</v>
      </c>
      <c r="BO93" s="151"/>
      <c r="BP93" s="151">
        <f t="shared" ref="BP93" si="30">SUM(BP8:BP92)</f>
        <v>0</v>
      </c>
      <c r="BQ93" s="151">
        <f t="shared" ref="BQ93" si="31">SUM(BQ8:BQ92)</f>
        <v>0</v>
      </c>
      <c r="BR93" s="151">
        <f t="shared" ref="BR93" si="32">SUM(BR8:BR92)</f>
        <v>0</v>
      </c>
      <c r="BS93" s="151"/>
      <c r="BT93" s="151">
        <f t="shared" ref="BT93" si="33">SUM(BT8:BT92)</f>
        <v>31.9</v>
      </c>
      <c r="BU93" s="151">
        <f t="shared" ref="BU93" si="34">SUM(BU8:BU92)</f>
        <v>29.6</v>
      </c>
      <c r="BV93" s="151">
        <f t="shared" ref="BV93" si="35">SUM(BV8:BV92)</f>
        <v>29.5</v>
      </c>
    </row>
  </sheetData>
  <mergeCells count="63">
    <mergeCell ref="BJ66:BK66"/>
    <mergeCell ref="BJ5:BK5"/>
    <mergeCell ref="BL5:BN5"/>
    <mergeCell ref="BP5:BR5"/>
    <mergeCell ref="BT5:BV5"/>
    <mergeCell ref="BJ6:BK6"/>
    <mergeCell ref="AV65:AW65"/>
    <mergeCell ref="BB5:BD5"/>
    <mergeCell ref="BF5:BH5"/>
    <mergeCell ref="BJ35:BK35"/>
    <mergeCell ref="BJ36:BK36"/>
    <mergeCell ref="BJ65:BK65"/>
    <mergeCell ref="AV66:AW66"/>
    <mergeCell ref="AV35:AW35"/>
    <mergeCell ref="AV36:AW36"/>
    <mergeCell ref="AV5:AW5"/>
    <mergeCell ref="AX5:AZ5"/>
    <mergeCell ref="AV6:AW6"/>
    <mergeCell ref="AH65:AI65"/>
    <mergeCell ref="AJ65:AL65"/>
    <mergeCell ref="AN65:AP65"/>
    <mergeCell ref="AR65:AT65"/>
    <mergeCell ref="AH66:AI66"/>
    <mergeCell ref="AH35:AI35"/>
    <mergeCell ref="AJ35:AL35"/>
    <mergeCell ref="AN35:AP35"/>
    <mergeCell ref="AR35:AT35"/>
    <mergeCell ref="AH36:AI36"/>
    <mergeCell ref="AH5:AI5"/>
    <mergeCell ref="AJ5:AL5"/>
    <mergeCell ref="AN5:AP5"/>
    <mergeCell ref="AR5:AT5"/>
    <mergeCell ref="AH6:AI6"/>
    <mergeCell ref="T65:U65"/>
    <mergeCell ref="V65:X65"/>
    <mergeCell ref="Z65:AB65"/>
    <mergeCell ref="AD65:AF65"/>
    <mergeCell ref="T66:U66"/>
    <mergeCell ref="T35:U35"/>
    <mergeCell ref="V35:X35"/>
    <mergeCell ref="Z35:AB35"/>
    <mergeCell ref="AD35:AF35"/>
    <mergeCell ref="T36:U36"/>
    <mergeCell ref="T5:U5"/>
    <mergeCell ref="V5:X5"/>
    <mergeCell ref="Z5:AB5"/>
    <mergeCell ref="AD5:AF5"/>
    <mergeCell ref="T6:U6"/>
    <mergeCell ref="F36:G36"/>
    <mergeCell ref="F5:G5"/>
    <mergeCell ref="H5:J5"/>
    <mergeCell ref="L5:N5"/>
    <mergeCell ref="P5:R5"/>
    <mergeCell ref="F6:G6"/>
    <mergeCell ref="F35:G35"/>
    <mergeCell ref="H35:J35"/>
    <mergeCell ref="L35:N35"/>
    <mergeCell ref="P35:R35"/>
    <mergeCell ref="F65:G65"/>
    <mergeCell ref="H65:J65"/>
    <mergeCell ref="L65:N65"/>
    <mergeCell ref="P65:R65"/>
    <mergeCell ref="F66:G6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299F3CD7CD7544A4D96DDB03B1422C" ma:contentTypeVersion="6" ma:contentTypeDescription="Opprett et nytt dokument." ma:contentTypeScope="" ma:versionID="376746a46e1f6fc6d6251caa0a39d417">
  <xsd:schema xmlns:xsd="http://www.w3.org/2001/XMLSchema" xmlns:xs="http://www.w3.org/2001/XMLSchema" xmlns:p="http://schemas.microsoft.com/office/2006/metadata/properties" xmlns:ns2="ef36eefc-67a3-4e3a-bd17-d8e9e07971dc" targetNamespace="http://schemas.microsoft.com/office/2006/metadata/properties" ma:root="true" ma:fieldsID="a41ec22cbcb33730fe3618e139f21565" ns2:_="">
    <xsd:import namespace="ef36eefc-67a3-4e3a-bd17-d8e9e07971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6eefc-67a3-4e3a-bd17-d8e9e07971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98FFC9-294B-4BFE-B58F-0AD8111F31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7FBA15-5AB9-4A42-A21B-39100A46FC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36eefc-67a3-4e3a-bd17-d8e9e07971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238CD1-E158-49F8-BED4-E7F4E332B9C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Forside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</dc:creator>
  <cp:lastModifiedBy>Mikael Fønhus</cp:lastModifiedBy>
  <dcterms:created xsi:type="dcterms:W3CDTF">2020-12-07T14:56:26Z</dcterms:created>
  <dcterms:modified xsi:type="dcterms:W3CDTF">2020-12-10T11:43:01Z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0x01010029299F3CD7CD7544A4D96DDB03B1422C</vt:lpwstr>
  </property>
</Properties>
</file>