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filterPrivacy="1" codeName="ThisWorkbook"/>
  <xr:revisionPtr revIDLastSave="913" documentId="8_{63F4A20E-26C2-487D-9A0A-5D9AE378F32E}" xr6:coauthVersionLast="45" xr6:coauthVersionMax="45" xr10:uidLastSave="{B81021FA-30A1-4449-9284-9E96E7D7A233}"/>
  <workbookProtection workbookAlgorithmName="SHA-512" workbookHashValue="mHaz6CGhoAm7is7eROkOCbliEDHTFLuVxFZmQWzZw2eTfhb3siPproPGKtfOVhht2ucJYqzUoL1UQKFShsbAYw==" workbookSaltValue="8bQT41qgAEuKskGPoVE0zA==" workbookSpinCount="100000" lockStructure="1"/>
  <bookViews>
    <workbookView showSheetTabs="0" xWindow="-108" yWindow="-108" windowWidth="30936" windowHeight="16896" xr2:uid="{00000000-000D-0000-FFFF-FFFF00000000}"/>
  </bookViews>
  <sheets>
    <sheet name="Instrumentbord" sheetId="1" r:id="rId1"/>
    <sheet name="Hjelpeark" sheetId="5" r:id="rId2"/>
  </sheets>
  <definedNames>
    <definedName name="NyVerdi">#REF!</definedName>
    <definedName name="TotaleAktiva">#REF!</definedName>
    <definedName name="TotalGjeld">#REF!</definedName>
    <definedName name="_xlnm.Print_Area" localSheetId="0">Instrumentbord!$A$1:$S$48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" i="1" l="1"/>
  <c r="F22" i="5" l="1"/>
  <c r="F23" i="5" s="1"/>
  <c r="F27" i="5" s="1"/>
  <c r="F20" i="5"/>
  <c r="F19" i="5"/>
  <c r="L28" i="1"/>
  <c r="G29" i="1"/>
  <c r="G30" i="1"/>
  <c r="G31" i="1" l="1"/>
  <c r="G33" i="1" s="1"/>
  <c r="F21" i="5"/>
  <c r="O32" i="1" s="1"/>
  <c r="F24" i="5"/>
  <c r="F25" i="5" l="1"/>
  <c r="F26" i="5" s="1"/>
  <c r="F28" i="5" s="1"/>
  <c r="F29" i="5" s="1"/>
  <c r="O33" i="1" s="1"/>
  <c r="N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N17" authorId="0" shapeId="0" xr:uid="{DB7D851F-A659-4E59-B43F-1AF7AC629DE4}">
      <text>
        <r>
          <rPr>
            <sz val="12"/>
            <color indexed="81"/>
            <rFont val="Tahoma"/>
            <family val="2"/>
          </rPr>
          <t xml:space="preserve">Valgfri sats, men </t>
        </r>
        <r>
          <rPr>
            <b/>
            <sz val="12"/>
            <color indexed="81"/>
            <rFont val="Tahoma"/>
            <family val="2"/>
          </rPr>
          <t>forhåndvalgt kr 1400 pr time.</t>
        </r>
        <r>
          <rPr>
            <u/>
            <sz val="12"/>
            <color indexed="81"/>
            <rFont val="Tahoma"/>
            <family val="2"/>
          </rPr>
          <t xml:space="preserve">
Kilder: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Tahoma"/>
            <family val="2"/>
          </rPr>
          <t xml:space="preserve">
   </t>
        </r>
        <r>
          <rPr>
            <b/>
            <sz val="6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Prosjekt KlimaTre,</t>
        </r>
        <r>
          <rPr>
            <sz val="12"/>
            <color indexed="81"/>
            <rFont val="Tahoma"/>
            <family val="2"/>
          </rPr>
          <t xml:space="preserve">                                                                  </t>
        </r>
        <r>
          <rPr>
            <sz val="12"/>
            <color indexed="42"/>
            <rFont val="Tahoma"/>
            <family val="2"/>
          </rPr>
          <t>.</t>
        </r>
        <r>
          <rPr>
            <sz val="12"/>
            <color indexed="81"/>
            <rFont val="Tahoma"/>
            <family val="2"/>
          </rPr>
          <t xml:space="preserve">    </t>
        </r>
        <r>
          <rPr>
            <sz val="11"/>
            <color indexed="43"/>
            <rFont val="Tahoma"/>
            <family val="2"/>
          </rPr>
          <t>..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>Skog og landskap (nå: NIBIO), 2013</t>
        </r>
        <r>
          <rPr>
            <sz val="6"/>
            <color indexed="81"/>
            <rFont val="Tahoma"/>
            <family val="2"/>
          </rPr>
          <t xml:space="preserve">
   </t>
        </r>
        <r>
          <rPr>
            <b/>
            <sz val="12"/>
            <color indexed="81"/>
            <rFont val="Tahoma"/>
            <family val="2"/>
          </rPr>
          <t>Justert for Skogsmaskinindeksen pr 2. kvartal 2020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b/>
            <sz val="11"/>
            <color indexed="26"/>
            <rFont val="Tahoma"/>
            <family val="2"/>
          </rPr>
          <t xml:space="preserve">. </t>
        </r>
        <r>
          <rPr>
            <b/>
            <sz val="11"/>
            <color indexed="81"/>
            <rFont val="Tahoma"/>
            <family val="2"/>
          </rPr>
          <t xml:space="preserve">  </t>
        </r>
        <r>
          <rPr>
            <b/>
            <i/>
            <sz val="11"/>
            <color indexed="81"/>
            <rFont val="Tahoma"/>
            <family val="2"/>
          </rPr>
          <t>(Forutsatt 2000 timer/år)</t>
        </r>
      </text>
    </comment>
    <comment ref="N19" authorId="0" shapeId="0" xr:uid="{91DF4F8B-A8DB-4A07-B74D-809933511B3E}">
      <text>
        <r>
          <rPr>
            <u/>
            <sz val="12"/>
            <color indexed="81"/>
            <rFont val="Tahoma"/>
            <family val="2"/>
          </rPr>
          <t>Kilde: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Tahoma"/>
            <family val="2"/>
          </rPr>
          <t xml:space="preserve">
         </t>
        </r>
        <r>
          <rPr>
            <sz val="12"/>
            <color indexed="81"/>
            <rFont val="Tahoma"/>
            <family val="2"/>
          </rPr>
          <t>Prosjektrapport Prosjekt Klimatre, 
  Skog og landskap (nå: NIBIO), 2013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Forutsatt 2000 timer/år</t>
        </r>
      </text>
    </comment>
    <comment ref="N21" authorId="0" shapeId="0" xr:uid="{15499DC0-5FC6-4654-ACDF-B0734DECE47A}">
      <text>
        <r>
          <rPr>
            <sz val="12"/>
            <color indexed="81"/>
            <rFont val="Tahoma"/>
            <family val="2"/>
          </rPr>
          <t xml:space="preserve">Valgfri sats, men </t>
        </r>
        <r>
          <rPr>
            <b/>
            <sz val="12"/>
            <color indexed="81"/>
            <rFont val="Tahoma"/>
            <family val="2"/>
          </rPr>
          <t>forhåndvalgt kr 1050 pr time.</t>
        </r>
        <r>
          <rPr>
            <u/>
            <sz val="12"/>
            <color indexed="81"/>
            <rFont val="Tahoma"/>
            <family val="2"/>
          </rPr>
          <t xml:space="preserve">
Kilder: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Tahoma"/>
            <family val="2"/>
          </rPr>
          <t xml:space="preserve">
   </t>
        </r>
        <r>
          <rPr>
            <b/>
            <sz val="6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Tahoma"/>
            <family val="2"/>
          </rPr>
          <t>Prosjekt KlimaTre,</t>
        </r>
        <r>
          <rPr>
            <sz val="12"/>
            <color indexed="81"/>
            <rFont val="Tahoma"/>
            <family val="2"/>
          </rPr>
          <t xml:space="preserve">                                                                  </t>
        </r>
        <r>
          <rPr>
            <sz val="12"/>
            <color indexed="42"/>
            <rFont val="Tahoma"/>
            <family val="2"/>
          </rPr>
          <t>.</t>
        </r>
        <r>
          <rPr>
            <sz val="12"/>
            <color indexed="81"/>
            <rFont val="Tahoma"/>
            <family val="2"/>
          </rPr>
          <t xml:space="preserve">    </t>
        </r>
        <r>
          <rPr>
            <sz val="11"/>
            <color indexed="43"/>
            <rFont val="Tahoma"/>
            <family val="2"/>
          </rPr>
          <t>..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>Skog og landskap (nå: NIBIO), 2013</t>
        </r>
        <r>
          <rPr>
            <sz val="6"/>
            <color indexed="81"/>
            <rFont val="Tahoma"/>
            <family val="2"/>
          </rPr>
          <t xml:space="preserve">
   </t>
        </r>
        <r>
          <rPr>
            <b/>
            <sz val="12"/>
            <color indexed="81"/>
            <rFont val="Tahoma"/>
            <family val="2"/>
          </rPr>
          <t>Justert for Skogsmaskinindeksen pr 2. kvartal 2020</t>
        </r>
        <r>
          <rPr>
            <b/>
            <sz val="11"/>
            <color indexed="81"/>
            <rFont val="Tahoma"/>
            <family val="2"/>
          </rPr>
          <t xml:space="preserve">
</t>
        </r>
        <r>
          <rPr>
            <b/>
            <sz val="11"/>
            <color indexed="26"/>
            <rFont val="Tahoma"/>
            <family val="2"/>
          </rPr>
          <t xml:space="preserve">. </t>
        </r>
        <r>
          <rPr>
            <b/>
            <sz val="11"/>
            <color indexed="81"/>
            <rFont val="Tahoma"/>
            <family val="2"/>
          </rPr>
          <t xml:space="preserve">  </t>
        </r>
        <r>
          <rPr>
            <b/>
            <i/>
            <sz val="11"/>
            <color indexed="81"/>
            <rFont val="Tahoma"/>
            <family val="2"/>
          </rPr>
          <t>(Forutsatt 2000 timer/år)</t>
        </r>
      </text>
    </comment>
    <comment ref="N23" authorId="0" shapeId="0" xr:uid="{22F62FEE-1F33-45B1-93EF-060DA94117A3}">
      <text>
        <r>
          <rPr>
            <u/>
            <sz val="12"/>
            <color indexed="81"/>
            <rFont val="Tahoma"/>
            <family val="2"/>
          </rPr>
          <t>Kilde: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6"/>
            <color indexed="81"/>
            <rFont val="Tahoma"/>
            <family val="2"/>
          </rPr>
          <t xml:space="preserve">
         </t>
        </r>
        <r>
          <rPr>
            <sz val="12"/>
            <color indexed="81"/>
            <rFont val="Tahoma"/>
            <family val="2"/>
          </rPr>
          <t>Prosjektrapport Prosjekt Klimatre, 
  Skog og landskap (nå: NIBIO), 2013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Forutsatt 2000 timer/år</t>
        </r>
      </text>
    </comment>
    <comment ref="N25" authorId="0" shapeId="0" xr:uid="{6FE047A6-EB5C-46CA-88C7-A5B0D6CED125}">
      <text>
        <r>
          <rPr>
            <b/>
            <sz val="12"/>
            <color indexed="81"/>
            <rFont val="Tahoma"/>
            <family val="2"/>
          </rPr>
          <t>Snitt over hele året</t>
        </r>
        <r>
          <rPr>
            <b/>
            <sz val="6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Gjennomsnitt av hogstmaskin og lassbærer</t>
        </r>
      </text>
    </comment>
    <comment ref="F33" authorId="0" shapeId="0" xr:uid="{79064AE6-07EB-4FC6-A972-CBDF0D22C44F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Forutsatt 2000 timer/år</t>
        </r>
      </text>
    </comment>
  </commentList>
</comments>
</file>

<file path=xl/sharedStrings.xml><?xml version="1.0" encoding="utf-8"?>
<sst xmlns="http://schemas.openxmlformats.org/spreadsheetml/2006/main" count="70" uniqueCount="62">
  <si>
    <t>Ståtid</t>
  </si>
  <si>
    <t>Hva koster ståtid, - og hva er kostnadsdriverne?</t>
  </si>
  <si>
    <t>Årsaker til ståtid:</t>
  </si>
  <si>
    <t>Dette er kostnadsdriverne:</t>
  </si>
  <si>
    <t>─  Mangel på oppdrag</t>
  </si>
  <si>
    <t>─  Kapitalkostnader (renter og avskrivninger, evt. leasing)</t>
  </si>
  <si>
    <t>─  Streng kulde, ekstremt bløtt eller ekstrem skogbrannfare</t>
  </si>
  <si>
    <t>─  Forsikring, administrasjon, kontorkostnader</t>
  </si>
  <si>
    <t>─  Ventetid på driftsinstruks, prislister, kart, bomnøkler eller brøyting</t>
  </si>
  <si>
    <t>─  Lønn (ansatte har full lønn så lenge de ikke er permittert)</t>
  </si>
  <si>
    <t>─  Ventetid på manuelle fellere, gravemaskin eller flyttebil</t>
  </si>
  <si>
    <t>─  Maskinføreren må planlegge detaljer som skulle vært planlagt av andre</t>
  </si>
  <si>
    <t>Forutsetninger</t>
  </si>
  <si>
    <t>Ståtid pr år:</t>
  </si>
  <si>
    <t>dager</t>
  </si>
  <si>
    <t>Hogstmaskin timekostnad:</t>
  </si>
  <si>
    <r>
      <t>kr pr G</t>
    </r>
    <r>
      <rPr>
        <vertAlign val="subscript"/>
        <sz val="16"/>
        <color theme="1"/>
        <rFont val="Franklin Gothic Medium"/>
        <family val="2"/>
        <scheme val="minor"/>
      </rPr>
      <t>15</t>
    </r>
    <r>
      <rPr>
        <sz val="16"/>
        <color theme="1"/>
        <rFont val="Franklin Gothic Medium"/>
        <family val="2"/>
        <scheme val="minor"/>
      </rPr>
      <t>-time</t>
    </r>
  </si>
  <si>
    <t>Normalt antall dagsverk pr år:</t>
  </si>
  <si>
    <t>Herav faste kostnader + lønn:</t>
  </si>
  <si>
    <t>i</t>
  </si>
  <si>
    <t>Lassbærer timekostnad:</t>
  </si>
  <si>
    <r>
      <t>m³/ G</t>
    </r>
    <r>
      <rPr>
        <vertAlign val="subscript"/>
        <sz val="16"/>
        <color theme="1"/>
        <rFont val="Franklin Gothic Medium"/>
        <family val="2"/>
        <scheme val="minor"/>
      </rPr>
      <t>15</t>
    </r>
    <r>
      <rPr>
        <sz val="16"/>
        <color theme="1"/>
        <rFont val="Franklin Gothic Medium"/>
        <family val="2"/>
        <scheme val="minor"/>
      </rPr>
      <t>-time</t>
    </r>
  </si>
  <si>
    <t xml:space="preserve">Kostnad pr driftslag </t>
  </si>
  <si>
    <t xml:space="preserve">Kompensasjon for </t>
  </si>
  <si>
    <t>stådager</t>
  </si>
  <si>
    <t>Hogstmaskin</t>
  </si>
  <si>
    <t xml:space="preserve">kr/m³ </t>
  </si>
  <si>
    <t>Lassbæreren</t>
  </si>
  <si>
    <t>Kostnad pr time:</t>
  </si>
  <si>
    <t>Opprinnelig driftskostnad:</t>
  </si>
  <si>
    <t>kr/m³</t>
  </si>
  <si>
    <t>Kostnad pr dag:</t>
  </si>
  <si>
    <t>Ny driftskostnad:</t>
  </si>
  <si>
    <r>
      <t xml:space="preserve">Vi ønsker å gjøre denne kalkulatoren bedre. Har du kommentarer; - send dem til </t>
    </r>
    <r>
      <rPr>
        <i/>
        <sz val="11"/>
        <color rgb="FF7B59F9"/>
        <rFont val="Franklin Gothic Medium"/>
        <family val="2"/>
        <scheme val="minor"/>
      </rPr>
      <t>post@skogkurs.no.</t>
    </r>
  </si>
  <si>
    <r>
      <t xml:space="preserve">Kalkulatoren er lagd av Skogkurs i prosjektet "Opplæringspakke i kostnadskalkulasjon" og finansiert av Landbrukets utviklingsfond.                  En mer fullstendig kalkulator (Excel-basert) kan lastes ned fra Skogkurs's hjemmeside </t>
    </r>
    <r>
      <rPr>
        <i/>
        <u/>
        <sz val="11"/>
        <color rgb="FF7B59F9"/>
        <rFont val="Inherit"/>
      </rPr>
      <t>"Produktivitets- og kostnadskalkulator"</t>
    </r>
    <r>
      <rPr>
        <i/>
        <sz val="11"/>
        <color rgb="FF7B59F9"/>
        <rFont val="Inherit"/>
      </rPr>
      <t>.</t>
    </r>
  </si>
  <si>
    <t>Svar</t>
  </si>
  <si>
    <t>Flyttebilpris</t>
  </si>
  <si>
    <t>Ta av kjetting-pris</t>
  </si>
  <si>
    <t>Andre oppstartkostnader</t>
  </si>
  <si>
    <t xml:space="preserve">Antall andre drifter å dele flytting på </t>
  </si>
  <si>
    <t>JA</t>
  </si>
  <si>
    <t>NEI</t>
  </si>
  <si>
    <t>Kr pr G15-time</t>
  </si>
  <si>
    <t>Hjelpeberegning Ståtid</t>
  </si>
  <si>
    <t>Timer pr år:</t>
  </si>
  <si>
    <t>Innkjørt på hele året (kostnad):</t>
  </si>
  <si>
    <t>Antall m³ hele året:</t>
  </si>
  <si>
    <t xml:space="preserve">Kostnad kr/m³ </t>
  </si>
  <si>
    <t>Timer pr år</t>
  </si>
  <si>
    <t>Timer ute av drift</t>
  </si>
  <si>
    <t>Timer faktisk produksjon</t>
  </si>
  <si>
    <t>Sparte variable kostnader</t>
  </si>
  <si>
    <t>Ny kostnad</t>
  </si>
  <si>
    <t xml:space="preserve">Tapt produksjon m³ </t>
  </si>
  <si>
    <t>Ny timekostnad 2 maskiner</t>
  </si>
  <si>
    <t xml:space="preserve">Ny kostnad kr/m³ </t>
  </si>
  <si>
    <t>Økt kostnad på alle drifter:</t>
  </si>
  <si>
    <t>Snittproduksjon pr maskin:</t>
  </si>
  <si>
    <t>Redusert produksjon pr år:</t>
  </si>
  <si>
    <t>m³</t>
  </si>
  <si>
    <t>Versjon 1.4</t>
  </si>
  <si>
    <t>Dato: 14.08.2020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</si>
</sst>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&quot;$&quot;#,##0"/>
    <numFmt numFmtId="165" formatCode="[$kr-414]\ #,##0"/>
    <numFmt numFmtId="166" formatCode="_-&quot;kr&quot;\ * #,##0_-;\-&quot;kr&quot;\ * #,##0_-;_-&quot;kr&quot;\ * &quot;-&quot;??_-;_-@_-"/>
    <numFmt numFmtId="167" formatCode="0.0\ %"/>
    <numFmt numFmtId="168" formatCode="&quot;kr&quot;\ #,##0"/>
    <numFmt numFmtId="169" formatCode="_-* #,##0_-;\-* #,##0_-;_-* &quot;-&quot;??_-;_-@_-"/>
    <numFmt numFmtId="170" formatCode="0.0"/>
    <numFmt numFmtId="171" formatCode="_-* #,##0.0_-;\-* #,##0.0_-;_-* &quot;-&quot;?_-;_-@_-"/>
  </numFmts>
  <fonts count="64">
    <font>
      <sz val="9"/>
      <color theme="1"/>
      <name val="Franklin Gothic Medium"/>
      <family val="2"/>
      <scheme val="minor"/>
    </font>
    <font>
      <sz val="11"/>
      <color theme="1"/>
      <name val="Franklin Gothic Medium"/>
      <family val="2"/>
      <scheme val="minor"/>
    </font>
    <font>
      <sz val="16"/>
      <color theme="1"/>
      <name val="Franklin Gothic Medium"/>
      <family val="2"/>
      <scheme val="minor"/>
    </font>
    <font>
      <sz val="34"/>
      <color theme="1"/>
      <name val="Franklin Gothic Medium"/>
      <family val="2"/>
      <scheme val="minor"/>
    </font>
    <font>
      <sz val="45"/>
      <color theme="1"/>
      <name val="Franklin Gothic Medium"/>
      <family val="2"/>
      <scheme val="minor"/>
    </font>
    <font>
      <sz val="28"/>
      <color theme="1"/>
      <name val="Franklin Gothic Medium"/>
      <family val="2"/>
      <scheme val="major"/>
    </font>
    <font>
      <sz val="26"/>
      <color theme="3"/>
      <name val="Franklin Gothic Medium"/>
      <family val="2"/>
      <scheme val="major"/>
    </font>
    <font>
      <sz val="14"/>
      <color theme="3"/>
      <name val="Franklin Gothic Medium"/>
      <family val="2"/>
      <scheme val="major"/>
    </font>
    <font>
      <sz val="11"/>
      <color theme="3"/>
      <name val="Franklin Gothic Medium"/>
      <family val="2"/>
      <scheme val="major"/>
    </font>
    <font>
      <sz val="24"/>
      <color theme="3"/>
      <name val="Franklin Gothic Medium"/>
      <family val="2"/>
      <scheme val="major"/>
    </font>
    <font>
      <sz val="9"/>
      <color theme="1"/>
      <name val="Franklin Gothic Medium"/>
      <family val="2"/>
      <scheme val="minor"/>
    </font>
    <font>
      <sz val="9"/>
      <name val="Franklin Gothic Medium"/>
      <family val="3"/>
      <charset val="136"/>
      <scheme val="minor"/>
    </font>
    <font>
      <sz val="20"/>
      <color theme="1"/>
      <name val="Franklin Gothic Medium"/>
      <family val="2"/>
      <scheme val="minor"/>
    </font>
    <font>
      <sz val="16"/>
      <color theme="3"/>
      <name val="Franklin Gothic Medium"/>
      <family val="2"/>
      <scheme val="minor"/>
    </font>
    <font>
      <sz val="20"/>
      <color theme="3"/>
      <name val="Franklin Gothic Medium"/>
      <family val="2"/>
      <scheme val="major"/>
    </font>
    <font>
      <sz val="20"/>
      <color theme="3"/>
      <name val="Franklin Gothic Medium"/>
      <family val="2"/>
      <scheme val="minor"/>
    </font>
    <font>
      <sz val="20"/>
      <color theme="1"/>
      <name val="Franklin Gothic Medium"/>
      <family val="2"/>
      <scheme val="major"/>
    </font>
    <font>
      <sz val="16"/>
      <color theme="3"/>
      <name val="Franklin Gothic Medium"/>
      <family val="2"/>
      <scheme val="major"/>
    </font>
    <font>
      <b/>
      <sz val="11"/>
      <color theme="0"/>
      <name val="Franklin Gothic Medium"/>
      <family val="2"/>
      <scheme val="minor"/>
    </font>
    <font>
      <sz val="11"/>
      <color theme="0"/>
      <name val="Franklin Gothic Medium"/>
      <family val="2"/>
      <scheme val="minor"/>
    </font>
    <font>
      <sz val="11"/>
      <color theme="0"/>
      <name val="Inherit"/>
    </font>
    <font>
      <sz val="11"/>
      <color rgb="FF333333"/>
      <name val="Inherit"/>
    </font>
    <font>
      <sz val="11"/>
      <color rgb="FFDDDDDD"/>
      <name val="Arial"/>
      <family val="2"/>
    </font>
    <font>
      <sz val="26"/>
      <color theme="0"/>
      <name val="Franklin Gothic Medium"/>
      <family val="2"/>
      <scheme val="minor"/>
    </font>
    <font>
      <b/>
      <sz val="28"/>
      <color theme="0"/>
      <name val="Franklin Gothic Medium"/>
      <family val="2"/>
      <scheme val="minor"/>
    </font>
    <font>
      <sz val="36"/>
      <color theme="0"/>
      <name val="Franklin Gothic Medium"/>
      <family val="2"/>
      <scheme val="minor"/>
    </font>
    <font>
      <b/>
      <sz val="12"/>
      <color theme="0"/>
      <name val="Franklin Gothic Medium"/>
      <family val="2"/>
      <scheme val="minor"/>
    </font>
    <font>
      <b/>
      <sz val="28"/>
      <color theme="3"/>
      <name val="Franklin Gothic Medium"/>
      <family val="2"/>
      <scheme val="minor"/>
    </font>
    <font>
      <sz val="14"/>
      <color theme="1"/>
      <name val="Franklin Gothic Medium"/>
      <family val="2"/>
      <scheme val="minor"/>
    </font>
    <font>
      <b/>
      <sz val="27"/>
      <color theme="1" tint="0.14999847407452621"/>
      <name val="Inherit"/>
    </font>
    <font>
      <i/>
      <sz val="11"/>
      <color rgb="FF7B59F9"/>
      <name val="Franklin Gothic Medium"/>
      <family val="2"/>
      <scheme val="minor"/>
    </font>
    <font>
      <i/>
      <u/>
      <sz val="11"/>
      <color rgb="FF7B59F9"/>
      <name val="Inherit"/>
    </font>
    <font>
      <i/>
      <sz val="11"/>
      <color rgb="FF7B59F9"/>
      <name val="Inherit"/>
    </font>
    <font>
      <b/>
      <sz val="9"/>
      <color theme="1"/>
      <name val="Franklin Gothic Medium"/>
      <family val="2"/>
      <scheme val="minor"/>
    </font>
    <font>
      <sz val="12"/>
      <color theme="1"/>
      <name val="Franklin Gothic Medium"/>
      <family val="2"/>
      <scheme val="minor"/>
    </font>
    <font>
      <sz val="8"/>
      <color theme="6"/>
      <name val="Franklin Gothic Medium"/>
      <family val="2"/>
      <scheme val="minor"/>
    </font>
    <font>
      <u/>
      <sz val="12"/>
      <color indexed="81"/>
      <name val="Tahoma"/>
      <family val="2"/>
    </font>
    <font>
      <sz val="12"/>
      <color indexed="81"/>
      <name val="Tahoma"/>
      <family val="2"/>
    </font>
    <font>
      <sz val="16"/>
      <color theme="3"/>
      <name val="Webdings"/>
      <family val="1"/>
      <charset val="2"/>
    </font>
    <font>
      <b/>
      <sz val="16"/>
      <color rgb="FFFA7D00"/>
      <name val="Franklin Gothic Medium"/>
      <family val="2"/>
      <scheme val="minor"/>
    </font>
    <font>
      <b/>
      <sz val="11"/>
      <color rgb="FF3F3F3F"/>
      <name val="Franklin Gothic Medium"/>
      <family val="2"/>
      <scheme val="minor"/>
    </font>
    <font>
      <sz val="16"/>
      <color theme="1" tint="0.34998626667073579"/>
      <name val="Webdings"/>
      <family val="1"/>
      <charset val="2"/>
    </font>
    <font>
      <b/>
      <sz val="16"/>
      <color rgb="FF3F3F3F"/>
      <name val="Franklin Gothic Medium"/>
      <family val="2"/>
      <scheme val="minor"/>
    </font>
    <font>
      <sz val="18"/>
      <color theme="3"/>
      <name val="Franklin Gothic Medium"/>
      <family val="2"/>
      <scheme val="major"/>
    </font>
    <font>
      <sz val="18"/>
      <color theme="1"/>
      <name val="Franklin Gothic Medium"/>
      <family val="2"/>
      <scheme val="major"/>
    </font>
    <font>
      <vertAlign val="subscript"/>
      <sz val="16"/>
      <color theme="1"/>
      <name val="Franklin Gothic Medium"/>
      <family val="2"/>
      <scheme val="minor"/>
    </font>
    <font>
      <sz val="8"/>
      <color indexed="81"/>
      <name val="Tahoma"/>
      <family val="2"/>
    </font>
    <font>
      <sz val="6"/>
      <color indexed="81"/>
      <name val="Tahoma"/>
      <family val="2"/>
    </font>
    <font>
      <b/>
      <sz val="14"/>
      <color indexed="81"/>
      <name val="Tahoma"/>
      <family val="2"/>
    </font>
    <font>
      <sz val="24"/>
      <color theme="1"/>
      <name val="Franklin Gothic Medium"/>
      <family val="2"/>
      <scheme val="minor"/>
    </font>
    <font>
      <sz val="24"/>
      <color theme="3"/>
      <name val="Franklin Gothic Medium"/>
      <family val="2"/>
      <scheme val="minor"/>
    </font>
    <font>
      <vertAlign val="subscript"/>
      <sz val="36"/>
      <color theme="1"/>
      <name val="Franklin Gothic Medium"/>
      <family val="2"/>
      <scheme val="minor"/>
    </font>
    <font>
      <vertAlign val="superscript"/>
      <sz val="22"/>
      <color theme="1"/>
      <name val="Franklin Gothic Medium"/>
      <family val="2"/>
      <scheme val="minor"/>
    </font>
    <font>
      <sz val="36"/>
      <color rgb="FFFF0000"/>
      <name val="Franklin Gothic Medium"/>
      <family val="2"/>
      <scheme val="major"/>
    </font>
    <font>
      <b/>
      <sz val="14"/>
      <color theme="1"/>
      <name val="Franklin Gothic Medium"/>
      <family val="2"/>
      <scheme val="minor"/>
    </font>
    <font>
      <b/>
      <sz val="12"/>
      <color indexed="81"/>
      <name val="Tahoma"/>
      <family val="2"/>
    </font>
    <font>
      <b/>
      <sz val="6"/>
      <color indexed="81"/>
      <name val="Tahoma"/>
      <family val="2"/>
    </font>
    <font>
      <sz val="12"/>
      <color indexed="42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indexed="26"/>
      <name val="Tahoma"/>
      <family val="2"/>
    </font>
    <font>
      <b/>
      <i/>
      <sz val="11"/>
      <color indexed="81"/>
      <name val="Tahoma"/>
      <family val="2"/>
    </font>
    <font>
      <sz val="24"/>
      <color rgb="FFFF0000"/>
      <name val="Franklin Gothic Medium"/>
      <family val="2"/>
      <scheme val="major"/>
    </font>
    <font>
      <sz val="11"/>
      <color indexed="43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30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14999847407452621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8" tint="0.79998168889431442"/>
        <bgColor theme="7" tint="0.79998168889431442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7"/>
      </bottom>
      <diagonal/>
    </border>
    <border>
      <left/>
      <right style="mediumDashed">
        <color theme="7"/>
      </right>
      <top/>
      <bottom/>
      <diagonal/>
    </border>
    <border>
      <left/>
      <right/>
      <top style="medium">
        <color theme="7"/>
      </top>
      <bottom style="medium">
        <color theme="7"/>
      </bottom>
      <diagonal/>
    </border>
    <border>
      <left style="thick">
        <color theme="0" tint="-0.499984740745262"/>
      </left>
      <right style="thick">
        <color theme="0" tint="-0.14996795556505021"/>
      </right>
      <top style="thick">
        <color theme="0" tint="-0.499984740745262"/>
      </top>
      <bottom style="thick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theme="0" tint="-0.49998474074526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7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theme="7"/>
      </top>
      <bottom/>
      <diagonal/>
    </border>
    <border>
      <left style="mediumDashed">
        <color theme="7"/>
      </left>
      <right/>
      <top/>
      <bottom/>
      <diagonal/>
    </border>
    <border>
      <left style="mediumDashed">
        <color theme="7"/>
      </left>
      <right/>
      <top style="thick">
        <color theme="7"/>
      </top>
      <bottom/>
      <diagonal/>
    </border>
  </borders>
  <cellStyleXfs count="9">
    <xf numFmtId="0" fontId="0" fillId="2" borderId="0"/>
    <xf numFmtId="0" fontId="9" fillId="0" borderId="0" applyNumberFormat="0" applyFill="0" applyBorder="0" applyAlignment="0" applyProtection="0"/>
    <xf numFmtId="0" fontId="7" fillId="0" borderId="0" applyNumberFormat="0" applyFill="0" applyBorder="0" applyProtection="0">
      <alignment horizontal="left" indent="2"/>
    </xf>
    <xf numFmtId="0" fontId="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5" fillId="0" borderId="10">
      <alignment horizontal="left" vertical="center"/>
    </xf>
    <xf numFmtId="0" fontId="40" fillId="9" borderId="12" applyNumberFormat="0" applyAlignment="0" applyProtection="0"/>
  </cellStyleXfs>
  <cellXfs count="131">
    <xf numFmtId="0" fontId="0" fillId="2" borderId="0" xfId="0"/>
    <xf numFmtId="0" fontId="1" fillId="6" borderId="0" xfId="0" applyFont="1" applyFill="1" applyProtection="1"/>
    <xf numFmtId="0" fontId="1" fillId="2" borderId="0" xfId="0" applyFont="1" applyProtection="1"/>
    <xf numFmtId="0" fontId="19" fillId="6" borderId="0" xfId="0" applyFont="1" applyFill="1" applyProtection="1"/>
    <xf numFmtId="0" fontId="23" fillId="6" borderId="0" xfId="1" applyFont="1" applyFill="1" applyBorder="1" applyAlignment="1" applyProtection="1">
      <alignment vertical="center"/>
    </xf>
    <xf numFmtId="0" fontId="18" fillId="6" borderId="0" xfId="0" applyFont="1" applyFill="1" applyProtection="1"/>
    <xf numFmtId="14" fontId="18" fillId="6" borderId="0" xfId="0" applyNumberFormat="1" applyFont="1" applyFill="1" applyProtection="1"/>
    <xf numFmtId="0" fontId="24" fillId="6" borderId="0" xfId="1" applyFont="1" applyFill="1" applyBorder="1" applyProtection="1"/>
    <xf numFmtId="0" fontId="25" fillId="6" borderId="0" xfId="1" applyFont="1" applyFill="1" applyBorder="1" applyProtection="1"/>
    <xf numFmtId="0" fontId="26" fillId="6" borderId="0" xfId="0" applyFont="1" applyFill="1" applyAlignment="1" applyProtection="1">
      <alignment vertical="center"/>
    </xf>
    <xf numFmtId="0" fontId="27" fillId="6" borderId="0" xfId="1" applyFont="1" applyFill="1" applyBorder="1" applyProtection="1"/>
    <xf numFmtId="0" fontId="1" fillId="5" borderId="0" xfId="0" applyFont="1" applyFill="1" applyBorder="1" applyProtection="1"/>
    <xf numFmtId="0" fontId="0" fillId="2" borderId="0" xfId="0" applyProtection="1"/>
    <xf numFmtId="0" fontId="28" fillId="2" borderId="0" xfId="0" applyFont="1" applyAlignment="1" applyProtection="1">
      <alignment horizontal="left" indent="1"/>
    </xf>
    <xf numFmtId="0" fontId="28" fillId="2" borderId="0" xfId="0" applyFont="1" applyProtection="1"/>
    <xf numFmtId="0" fontId="29" fillId="4" borderId="0" xfId="0" applyFont="1" applyFill="1" applyBorder="1" applyProtection="1"/>
    <xf numFmtId="0" fontId="28" fillId="2" borderId="0" xfId="0" applyFont="1" applyAlignment="1" applyProtection="1">
      <alignment horizontal="left" indent="3"/>
    </xf>
    <xf numFmtId="0" fontId="2" fillId="2" borderId="0" xfId="0" applyFont="1" applyAlignment="1" applyProtection="1">
      <alignment horizontal="left" indent="1"/>
    </xf>
    <xf numFmtId="0" fontId="0" fillId="2" borderId="0" xfId="0" applyBorder="1" applyProtection="1"/>
    <xf numFmtId="0" fontId="12" fillId="2" borderId="0" xfId="0" applyFont="1" applyBorder="1" applyProtection="1"/>
    <xf numFmtId="0" fontId="17" fillId="2" borderId="0" xfId="1" applyFont="1" applyFill="1" applyBorder="1" applyAlignment="1" applyProtection="1">
      <alignment horizontal="left" vertical="center"/>
    </xf>
    <xf numFmtId="0" fontId="12" fillId="2" borderId="0" xfId="0" applyFont="1" applyProtection="1"/>
    <xf numFmtId="0" fontId="0" fillId="2" borderId="0" xfId="0" applyFont="1" applyBorder="1" applyProtection="1"/>
    <xf numFmtId="0" fontId="17" fillId="2" borderId="0" xfId="1" applyFont="1" applyFill="1" applyAlignment="1" applyProtection="1">
      <alignment horizontal="center" vertical="center"/>
    </xf>
    <xf numFmtId="0" fontId="2" fillId="2" borderId="0" xfId="0" applyFont="1" applyProtection="1"/>
    <xf numFmtId="0" fontId="0" fillId="2" borderId="0" xfId="0" applyFont="1" applyProtection="1"/>
    <xf numFmtId="0" fontId="17" fillId="2" borderId="0" xfId="1" applyFont="1" applyFill="1" applyAlignment="1" applyProtection="1">
      <alignment horizontal="left" vertical="center"/>
    </xf>
    <xf numFmtId="0" fontId="12" fillId="2" borderId="1" xfId="0" applyFont="1" applyBorder="1" applyProtection="1"/>
    <xf numFmtId="0" fontId="14" fillId="2" borderId="1" xfId="1" applyFont="1" applyFill="1" applyBorder="1" applyAlignment="1" applyProtection="1">
      <alignment horizontal="left" vertical="center"/>
    </xf>
    <xf numFmtId="9" fontId="15" fillId="4" borderId="1" xfId="6" applyFont="1" applyFill="1" applyBorder="1" applyAlignment="1" applyProtection="1">
      <alignment horizontal="center" vertical="center"/>
    </xf>
    <xf numFmtId="0" fontId="0" fillId="2" borderId="1" xfId="0" applyFont="1" applyBorder="1" applyProtection="1"/>
    <xf numFmtId="0" fontId="0" fillId="2" borderId="1" xfId="0" applyBorder="1" applyProtection="1"/>
    <xf numFmtId="0" fontId="0" fillId="2" borderId="2" xfId="0" applyFont="1" applyBorder="1" applyProtection="1"/>
    <xf numFmtId="0" fontId="2" fillId="2" borderId="2" xfId="0" applyFont="1" applyBorder="1" applyAlignment="1" applyProtection="1">
      <alignment horizontal="center"/>
    </xf>
    <xf numFmtId="0" fontId="9" fillId="2" borderId="0" xfId="1" applyFill="1" applyAlignment="1" applyProtection="1">
      <alignment horizontal="center" vertical="center"/>
    </xf>
    <xf numFmtId="0" fontId="2" fillId="2" borderId="0" xfId="0" applyFont="1" applyBorder="1" applyAlignment="1" applyProtection="1">
      <alignment horizontal="center"/>
    </xf>
    <xf numFmtId="0" fontId="3" fillId="2" borderId="0" xfId="0" applyFont="1" applyBorder="1" applyAlignment="1" applyProtection="1">
      <alignment horizontal="center"/>
    </xf>
    <xf numFmtId="0" fontId="7" fillId="2" borderId="0" xfId="2" applyFill="1" applyBorder="1" applyAlignment="1" applyProtection="1">
      <alignment horizontal="left" indent="1"/>
    </xf>
    <xf numFmtId="164" fontId="4" fillId="2" borderId="2" xfId="0" applyNumberFormat="1" applyFont="1" applyBorder="1" applyAlignment="1" applyProtection="1">
      <alignment horizontal="center"/>
    </xf>
    <xf numFmtId="164" fontId="4" fillId="2" borderId="0" xfId="0" applyNumberFormat="1" applyFont="1" applyBorder="1" applyAlignment="1" applyProtection="1">
      <alignment horizontal="center"/>
    </xf>
    <xf numFmtId="0" fontId="20" fillId="6" borderId="0" xfId="0" applyFont="1" applyFill="1" applyAlignment="1" applyProtection="1">
      <alignment vertical="top" wrapText="1"/>
    </xf>
    <xf numFmtId="0" fontId="21" fillId="6" borderId="0" xfId="0" applyFont="1" applyFill="1" applyAlignment="1" applyProtection="1">
      <alignment horizontal="left" vertical="top" wrapText="1"/>
    </xf>
    <xf numFmtId="0" fontId="22" fillId="6" borderId="0" xfId="0" applyFont="1" applyFill="1" applyProtection="1"/>
    <xf numFmtId="0" fontId="21" fillId="6" borderId="0" xfId="0" applyFont="1" applyFill="1" applyAlignment="1" applyProtection="1">
      <alignment vertical="top" wrapText="1"/>
    </xf>
    <xf numFmtId="0" fontId="27" fillId="6" borderId="0" xfId="1" applyFont="1" applyFill="1" applyBorder="1" applyAlignment="1" applyProtection="1"/>
    <xf numFmtId="14" fontId="26" fillId="6" borderId="0" xfId="0" applyNumberFormat="1" applyFont="1" applyFill="1" applyAlignment="1" applyProtection="1">
      <alignment horizontal="left" vertical="center"/>
    </xf>
    <xf numFmtId="9" fontId="0" fillId="2" borderId="0" xfId="0" applyNumberFormat="1"/>
    <xf numFmtId="0" fontId="33" fillId="7" borderId="7" xfId="0" applyFont="1" applyFill="1" applyBorder="1"/>
    <xf numFmtId="9" fontId="34" fillId="7" borderId="5" xfId="0" applyNumberFormat="1" applyFont="1" applyFill="1" applyBorder="1"/>
    <xf numFmtId="9" fontId="34" fillId="7" borderId="6" xfId="0" applyNumberFormat="1" applyFont="1" applyFill="1" applyBorder="1"/>
    <xf numFmtId="0" fontId="0" fillId="2" borderId="0" xfId="0" applyFont="1" applyAlignment="1" applyProtection="1">
      <alignment horizontal="right" indent="1"/>
    </xf>
    <xf numFmtId="0" fontId="0" fillId="2" borderId="0" xfId="0" applyAlignment="1" applyProtection="1">
      <alignment horizontal="right" indent="1"/>
    </xf>
    <xf numFmtId="0" fontId="17" fillId="2" borderId="0" xfId="1" applyFont="1" applyFill="1" applyAlignment="1" applyProtection="1">
      <alignment horizontal="right" vertical="center" indent="1"/>
    </xf>
    <xf numFmtId="0" fontId="14" fillId="2" borderId="9" xfId="1" applyFont="1" applyFill="1" applyBorder="1" applyAlignment="1" applyProtection="1">
      <alignment horizontal="left" vertical="center"/>
    </xf>
    <xf numFmtId="0" fontId="17" fillId="2" borderId="0" xfId="1" applyFont="1" applyFill="1" applyBorder="1" applyAlignment="1" applyProtection="1">
      <alignment vertical="center"/>
    </xf>
    <xf numFmtId="0" fontId="2" fillId="2" borderId="0" xfId="0" applyFont="1" applyAlignment="1" applyProtection="1">
      <alignment horizontal="right" indent="1"/>
    </xf>
    <xf numFmtId="0" fontId="17" fillId="2" borderId="0" xfId="1" applyFont="1" applyFill="1" applyAlignment="1" applyProtection="1">
      <alignment vertical="center"/>
    </xf>
    <xf numFmtId="168" fontId="34" fillId="7" borderId="5" xfId="0" applyNumberFormat="1" applyFont="1" applyFill="1" applyBorder="1"/>
    <xf numFmtId="1" fontId="5" fillId="2" borderId="0" xfId="6" applyNumberFormat="1" applyFont="1" applyFill="1" applyBorder="1" applyAlignment="1" applyProtection="1">
      <alignment horizontal="right"/>
    </xf>
    <xf numFmtId="0" fontId="33" fillId="7" borderId="7" xfId="0" applyFont="1" applyFill="1" applyBorder="1" applyAlignment="1">
      <alignment wrapText="1"/>
    </xf>
    <xf numFmtId="0" fontId="38" fillId="2" borderId="0" xfId="1" applyFont="1" applyFill="1" applyBorder="1" applyAlignment="1" applyProtection="1">
      <alignment horizontal="center" vertical="center"/>
    </xf>
    <xf numFmtId="1" fontId="34" fillId="7" borderId="5" xfId="0" applyNumberFormat="1" applyFont="1" applyFill="1" applyBorder="1"/>
    <xf numFmtId="1" fontId="34" fillId="7" borderId="6" xfId="0" applyNumberFormat="1" applyFont="1" applyFill="1" applyBorder="1"/>
    <xf numFmtId="1" fontId="13" fillId="8" borderId="4" xfId="6" applyNumberFormat="1" applyFont="1" applyFill="1" applyBorder="1" applyAlignment="1" applyProtection="1">
      <alignment horizontal="center" vertical="center"/>
      <protection locked="0"/>
    </xf>
    <xf numFmtId="0" fontId="41" fillId="2" borderId="0" xfId="1" applyFont="1" applyFill="1" applyBorder="1" applyAlignment="1" applyProtection="1">
      <alignment horizontal="center" vertical="center"/>
    </xf>
    <xf numFmtId="0" fontId="42" fillId="4" borderId="0" xfId="8" applyFont="1" applyFill="1" applyBorder="1" applyAlignment="1" applyProtection="1">
      <alignment horizontal="right" indent="1"/>
    </xf>
    <xf numFmtId="0" fontId="8" fillId="2" borderId="0" xfId="3" applyFill="1" applyBorder="1" applyAlignment="1" applyProtection="1">
      <alignment horizontal="left" vertical="center" indent="4"/>
    </xf>
    <xf numFmtId="0" fontId="0" fillId="2" borderId="0" xfId="0" applyNumberFormat="1" applyFont="1" applyProtection="1"/>
    <xf numFmtId="0" fontId="17" fillId="2" borderId="3" xfId="5" applyNumberFormat="1" applyFont="1" applyFill="1" applyBorder="1" applyAlignment="1" applyProtection="1">
      <alignment horizontal="right" vertical="center"/>
    </xf>
    <xf numFmtId="0" fontId="23" fillId="6" borderId="0" xfId="1" applyFont="1" applyFill="1" applyBorder="1" applyAlignment="1" applyProtection="1">
      <alignment horizontal="left" indent="2"/>
    </xf>
    <xf numFmtId="170" fontId="13" fillId="8" borderId="4" xfId="6" applyNumberFormat="1" applyFont="1" applyFill="1" applyBorder="1" applyAlignment="1" applyProtection="1">
      <alignment horizontal="center" vertical="center"/>
      <protection locked="0"/>
    </xf>
    <xf numFmtId="167" fontId="39" fillId="3" borderId="11" xfId="6" applyNumberFormat="1" applyFont="1" applyFill="1" applyBorder="1" applyAlignment="1" applyProtection="1">
      <alignment horizontal="right" vertical="center" indent="1"/>
    </xf>
    <xf numFmtId="0" fontId="41" fillId="2" borderId="0" xfId="1" applyFont="1" applyFill="1" applyBorder="1" applyAlignment="1" applyProtection="1">
      <alignment horizontal="left" vertical="center"/>
    </xf>
    <xf numFmtId="0" fontId="2" fillId="2" borderId="0" xfId="0" applyFont="1" applyAlignment="1" applyProtection="1">
      <alignment horizontal="right"/>
    </xf>
    <xf numFmtId="0" fontId="0" fillId="2" borderId="0" xfId="0" applyAlignment="1" applyProtection="1">
      <alignment horizontal="right"/>
    </xf>
    <xf numFmtId="0" fontId="41" fillId="2" borderId="0" xfId="1" applyFont="1" applyFill="1" applyBorder="1" applyAlignment="1" applyProtection="1">
      <alignment horizontal="right" vertical="center"/>
    </xf>
    <xf numFmtId="166" fontId="8" fillId="2" borderId="0" xfId="3" applyNumberFormat="1" applyFill="1" applyBorder="1" applyAlignment="1" applyProtection="1">
      <alignment horizontal="left" vertical="center" indent="4"/>
    </xf>
    <xf numFmtId="166" fontId="43" fillId="2" borderId="3" xfId="5" applyNumberFormat="1" applyFont="1" applyFill="1" applyBorder="1" applyAlignment="1" applyProtection="1">
      <alignment horizontal="right" vertical="center"/>
    </xf>
    <xf numFmtId="166" fontId="17" fillId="2" borderId="13" xfId="5" applyNumberFormat="1" applyFont="1" applyFill="1" applyBorder="1" applyAlignment="1" applyProtection="1">
      <alignment horizontal="right" vertical="center"/>
    </xf>
    <xf numFmtId="0" fontId="7" fillId="2" borderId="0" xfId="5" applyNumberFormat="1" applyFont="1" applyFill="1" applyBorder="1" applyAlignment="1" applyProtection="1">
      <alignment horizontal="left" vertical="center" indent="5"/>
    </xf>
    <xf numFmtId="166" fontId="17" fillId="2" borderId="0" xfId="5" applyNumberFormat="1" applyFont="1" applyFill="1" applyBorder="1" applyAlignment="1" applyProtection="1">
      <alignment horizontal="right" vertical="center"/>
    </xf>
    <xf numFmtId="165" fontId="16" fillId="2" borderId="0" xfId="0" applyNumberFormat="1" applyFont="1" applyBorder="1" applyAlignment="1" applyProtection="1">
      <alignment horizontal="left" vertical="center"/>
    </xf>
    <xf numFmtId="0" fontId="0" fillId="2" borderId="0" xfId="0" applyFont="1" applyAlignment="1" applyProtection="1">
      <alignment vertical="center"/>
    </xf>
    <xf numFmtId="165" fontId="16" fillId="2" borderId="0" xfId="0" applyNumberFormat="1" applyFont="1" applyBorder="1" applyAlignment="1" applyProtection="1">
      <alignment horizontal="left" vertical="center" indent="4"/>
    </xf>
    <xf numFmtId="2" fontId="5" fillId="2" borderId="0" xfId="6" applyNumberFormat="1" applyFont="1" applyFill="1" applyBorder="1" applyAlignment="1" applyProtection="1"/>
    <xf numFmtId="1" fontId="44" fillId="2" borderId="0" xfId="6" applyNumberFormat="1" applyFont="1" applyFill="1" applyBorder="1" applyAlignment="1" applyProtection="1"/>
    <xf numFmtId="0" fontId="7" fillId="2" borderId="14" xfId="5" applyNumberFormat="1" applyFont="1" applyFill="1" applyBorder="1" applyAlignment="1" applyProtection="1">
      <alignment vertical="center"/>
    </xf>
    <xf numFmtId="0" fontId="17" fillId="2" borderId="0" xfId="3" applyFont="1" applyFill="1" applyBorder="1" applyAlignment="1" applyProtection="1">
      <alignment horizontal="right" vertical="center"/>
    </xf>
    <xf numFmtId="0" fontId="28" fillId="2" borderId="0" xfId="0" applyFont="1" applyAlignment="1" applyProtection="1">
      <alignment vertical="top" wrapText="1"/>
    </xf>
    <xf numFmtId="0" fontId="0" fillId="10" borderId="15" xfId="0" applyFill="1" applyBorder="1"/>
    <xf numFmtId="0" fontId="33" fillId="10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0" xfId="0" applyFill="1" applyBorder="1" applyAlignment="1">
      <alignment horizontal="right"/>
    </xf>
    <xf numFmtId="169" fontId="0" fillId="10" borderId="19" xfId="5" applyNumberFormat="1" applyFont="1" applyFill="1" applyBorder="1"/>
    <xf numFmtId="2" fontId="0" fillId="10" borderId="19" xfId="0" applyNumberFormat="1" applyFill="1" applyBorder="1"/>
    <xf numFmtId="170" fontId="0" fillId="10" borderId="19" xfId="0" applyNumberFormat="1" applyFill="1" applyBorder="1"/>
    <xf numFmtId="1" fontId="0" fillId="10" borderId="19" xfId="0" applyNumberFormat="1" applyFill="1" applyBorder="1"/>
    <xf numFmtId="169" fontId="0" fillId="10" borderId="19" xfId="0" applyNumberFormat="1" applyFill="1" applyBorder="1"/>
    <xf numFmtId="171" fontId="0" fillId="10" borderId="19" xfId="0" applyNumberFormat="1" applyFill="1" applyBorder="1"/>
    <xf numFmtId="0" fontId="0" fillId="10" borderId="20" xfId="0" applyFill="1" applyBorder="1"/>
    <xf numFmtId="0" fontId="0" fillId="10" borderId="21" xfId="0" applyFill="1" applyBorder="1" applyAlignment="1">
      <alignment horizontal="right"/>
    </xf>
    <xf numFmtId="171" fontId="0" fillId="10" borderId="22" xfId="0" applyNumberFormat="1" applyFill="1" applyBorder="1"/>
    <xf numFmtId="1" fontId="50" fillId="8" borderId="4" xfId="6" applyNumberFormat="1" applyFont="1" applyFill="1" applyBorder="1" applyAlignment="1" applyProtection="1">
      <alignment horizontal="center" vertical="center"/>
      <protection locked="0"/>
    </xf>
    <xf numFmtId="0" fontId="54" fillId="2" borderId="0" xfId="0" applyFont="1" applyAlignment="1" applyProtection="1">
      <alignment vertical="top" wrapText="1"/>
    </xf>
    <xf numFmtId="0" fontId="54" fillId="2" borderId="0" xfId="0" applyFont="1" applyAlignment="1" applyProtection="1">
      <alignment horizontal="right" vertical="top"/>
    </xf>
    <xf numFmtId="0" fontId="0" fillId="10" borderId="19" xfId="0" applyFill="1" applyBorder="1"/>
    <xf numFmtId="0" fontId="1" fillId="2" borderId="0" xfId="0" applyFont="1" applyBorder="1" applyAlignment="1" applyProtection="1">
      <alignment horizontal="left" indent="4"/>
    </xf>
    <xf numFmtId="0" fontId="1" fillId="2" borderId="2" xfId="0" applyFont="1" applyBorder="1" applyAlignment="1" applyProtection="1">
      <alignment horizontal="left" indent="4"/>
    </xf>
    <xf numFmtId="0" fontId="41" fillId="2" borderId="0" xfId="1" applyFont="1" applyFill="1" applyAlignment="1">
      <alignment horizontal="center" vertical="center"/>
    </xf>
    <xf numFmtId="0" fontId="2" fillId="2" borderId="0" xfId="0" applyFont="1" applyAlignment="1" applyProtection="1">
      <alignment vertical="center"/>
    </xf>
    <xf numFmtId="1" fontId="44" fillId="2" borderId="0" xfId="6" applyNumberFormat="1" applyFont="1" applyFill="1" applyBorder="1" applyAlignment="1" applyProtection="1">
      <alignment vertical="center"/>
    </xf>
    <xf numFmtId="0" fontId="20" fillId="6" borderId="0" xfId="0" applyFont="1" applyFill="1" applyAlignment="1" applyProtection="1">
      <alignment horizontal="left" vertical="top" wrapText="1"/>
    </xf>
    <xf numFmtId="0" fontId="17" fillId="2" borderId="0" xfId="1" applyFont="1" applyFill="1" applyBorder="1" applyAlignment="1" applyProtection="1">
      <alignment horizontal="right" vertical="center" indent="1"/>
    </xf>
    <xf numFmtId="0" fontId="17" fillId="2" borderId="8" xfId="1" applyFont="1" applyFill="1" applyBorder="1" applyAlignment="1" applyProtection="1">
      <alignment horizontal="right" vertical="center" indent="1"/>
    </xf>
    <xf numFmtId="0" fontId="7" fillId="2" borderId="13" xfId="5" applyNumberFormat="1" applyFont="1" applyFill="1" applyBorder="1" applyAlignment="1" applyProtection="1">
      <alignment horizontal="left" vertical="center" indent="5"/>
    </xf>
    <xf numFmtId="0" fontId="7" fillId="2" borderId="3" xfId="5" applyNumberFormat="1" applyFont="1" applyFill="1" applyBorder="1" applyAlignment="1" applyProtection="1">
      <alignment horizontal="left" vertical="center" indent="5"/>
    </xf>
    <xf numFmtId="0" fontId="51" fillId="2" borderId="0" xfId="0" applyFont="1" applyAlignment="1">
      <alignment horizontal="center" vertical="center"/>
    </xf>
    <xf numFmtId="0" fontId="51" fillId="2" borderId="13" xfId="0" applyFont="1" applyBorder="1" applyAlignment="1">
      <alignment horizontal="center" vertical="center"/>
    </xf>
    <xf numFmtId="0" fontId="7" fillId="2" borderId="14" xfId="5" applyNumberFormat="1" applyFont="1" applyFill="1" applyBorder="1" applyAlignment="1" applyProtection="1">
      <alignment horizontal="left" vertical="center" indent="5"/>
    </xf>
    <xf numFmtId="0" fontId="17" fillId="2" borderId="0" xfId="3" applyFont="1" applyFill="1" applyBorder="1" applyAlignment="1" applyProtection="1">
      <alignment horizontal="right" vertical="center"/>
    </xf>
    <xf numFmtId="1" fontId="62" fillId="2" borderId="0" xfId="6" applyNumberFormat="1" applyFont="1" applyFill="1" applyBorder="1" applyAlignment="1" applyProtection="1">
      <alignment horizontal="right" vertical="center"/>
    </xf>
    <xf numFmtId="0" fontId="49" fillId="2" borderId="0" xfId="0" applyFont="1" applyAlignment="1" applyProtection="1">
      <alignment horizontal="left" vertical="center"/>
    </xf>
    <xf numFmtId="0" fontId="54" fillId="2" borderId="0" xfId="0" applyFont="1" applyAlignment="1" applyProtection="1">
      <alignment horizontal="left" vertical="top" wrapText="1"/>
    </xf>
    <xf numFmtId="0" fontId="52" fillId="2" borderId="24" xfId="0" applyFont="1" applyBorder="1" applyAlignment="1">
      <alignment horizontal="right" wrapText="1"/>
    </xf>
    <xf numFmtId="0" fontId="52" fillId="2" borderId="0" xfId="0" applyFont="1" applyAlignment="1">
      <alignment horizontal="right" wrapText="1"/>
    </xf>
    <xf numFmtId="0" fontId="14" fillId="2" borderId="25" xfId="2" applyFont="1" applyFill="1" applyBorder="1" applyAlignment="1" applyProtection="1">
      <alignment horizontal="right"/>
    </xf>
    <xf numFmtId="0" fontId="14" fillId="2" borderId="23" xfId="2" applyFont="1" applyFill="1" applyBorder="1" applyAlignment="1" applyProtection="1">
      <alignment horizontal="right"/>
    </xf>
    <xf numFmtId="1" fontId="49" fillId="2" borderId="23" xfId="0" applyNumberFormat="1" applyFont="1" applyBorder="1" applyAlignment="1" applyProtection="1">
      <alignment horizontal="center"/>
    </xf>
    <xf numFmtId="0" fontId="12" fillId="2" borderId="23" xfId="0" applyFont="1" applyBorder="1" applyAlignment="1" applyProtection="1">
      <alignment horizontal="left"/>
    </xf>
    <xf numFmtId="2" fontId="53" fillId="2" borderId="0" xfId="6" applyNumberFormat="1" applyFont="1" applyFill="1" applyBorder="1" applyAlignment="1" applyProtection="1">
      <alignment horizontal="right"/>
    </xf>
  </cellXfs>
  <cellStyles count="9">
    <cellStyle name="Data Labels" xfId="7" xr:uid="{5D27C17F-7686-4C7F-BDD5-BACEE9284FA2}"/>
    <cellStyle name="Komma" xfId="5" builtinId="3"/>
    <cellStyle name="Normal" xfId="0" builtinId="0" customBuiltin="1"/>
    <cellStyle name="Overskrift 1" xfId="1" builtinId="16" customBuiltin="1"/>
    <cellStyle name="Overskrift 2" xfId="2" builtinId="17" customBuiltin="1"/>
    <cellStyle name="Overskrift 3" xfId="3" builtinId="18" customBuiltin="1"/>
    <cellStyle name="Prosent" xfId="6" builtinId="5"/>
    <cellStyle name="Tittel" xfId="4" builtinId="15" customBuiltin="1"/>
    <cellStyle name="Utdata" xfId="8" builtinId="21"/>
  </cellStyles>
  <dxfs count="25"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</font>
    </dxf>
    <dxf>
      <font>
        <b val="0"/>
        <i val="0"/>
        <strike val="0"/>
        <color theme="0"/>
      </font>
      <fill>
        <patternFill>
          <bgColor theme="4"/>
        </patternFill>
      </fill>
      <border>
        <left style="medium">
          <color theme="4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5"/>
        </patternFill>
      </fill>
      <border>
        <left style="medium">
          <color theme="5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8"/>
        </patternFill>
      </fill>
      <border>
        <left style="medium">
          <color theme="8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9"/>
        </patternFill>
      </fill>
      <border>
        <left style="medium">
          <color theme="9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6"/>
        </patternFill>
      </fill>
      <border>
        <left style="medium">
          <color theme="6"/>
        </left>
      </border>
    </dxf>
    <dxf>
      <border>
        <left style="mediumDashed">
          <color theme="7"/>
        </left>
      </border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lor theme="0"/>
      </font>
      <fill>
        <patternFill>
          <bgColor theme="7"/>
        </patternFill>
      </fill>
      <border>
        <left style="medium">
          <color theme="7"/>
        </left>
      </border>
    </dxf>
    <dxf>
      <border>
        <left style="mediumDashed">
          <color theme="7"/>
        </left>
      </border>
    </dxf>
  </dxfs>
  <tableStyles count="6" defaultTableStyle="Cash Table" defaultPivotStyle="PivotStyleLight16">
    <tableStyle name="Cash Table" pivot="0" count="4" xr9:uid="{00000000-0011-0000-FFFF-FFFF00000000}">
      <tableStyleElement type="wholeTable" dxfId="24"/>
      <tableStyleElement type="headerRow" dxfId="23"/>
      <tableStyleElement type="firstColumn" dxfId="22"/>
      <tableStyleElement type="secondRowStripe" dxfId="21"/>
    </tableStyle>
    <tableStyle name="Investment Table" pivot="0" count="4" xr9:uid="{00000000-0011-0000-FFFF-FFFF01000000}">
      <tableStyleElement type="wholeTable" dxfId="20"/>
      <tableStyleElement type="headerRow" dxfId="19"/>
      <tableStyleElement type="firstColumn" dxfId="18"/>
      <tableStyleElement type="secondRowStripe" dxfId="17"/>
    </tableStyle>
    <tableStyle name="Personal Table" pivot="0" count="4" xr9:uid="{00000000-0011-0000-FFFF-FFFF02000000}">
      <tableStyleElement type="wholeTable" dxfId="16"/>
      <tableStyleElement type="headerRow" dxfId="15"/>
      <tableStyleElement type="firstColumn" dxfId="14"/>
      <tableStyleElement type="secondRowStripe" dxfId="13"/>
    </tableStyle>
    <tableStyle name="Retirement Table" pivot="0" count="4" xr9:uid="{00000000-0011-0000-FFFF-FFFF03000000}">
      <tableStyleElement type="wholeTable" dxfId="12"/>
      <tableStyleElement type="headerRow" dxfId="11"/>
      <tableStyleElement type="firstColumn" dxfId="10"/>
      <tableStyleElement type="secondRowStripe" dxfId="9"/>
    </tableStyle>
    <tableStyle name="Secured Table" pivot="0" count="4" xr9:uid="{00000000-0011-0000-FFFF-FFFF04000000}">
      <tableStyleElement type="wholeTable" dxfId="8"/>
      <tableStyleElement type="headerRow" dxfId="7"/>
      <tableStyleElement type="firstColumn" dxfId="6"/>
      <tableStyleElement type="secondRowStripe" dxfId="5"/>
    </tableStyle>
    <tableStyle name="Unsecured Table" pivot="0" count="5" xr9:uid="{00000000-0011-0000-FFFF-FFFF05000000}">
      <tableStyleElement type="wholeTable" dxfId="4"/>
      <tableStyleElement type="headerRow" dxfId="3"/>
      <tableStyleElement type="totalRow" dxfId="2"/>
      <tableStyleElement type="firstColumn" dxfId="1"/>
      <tableStyleElement type="secondRowStripe" dxfId="0"/>
    </tableStyle>
  </tableStyles>
  <colors>
    <mruColors>
      <color rgb="FF86C040"/>
      <color rgb="FFE63F51"/>
      <color rgb="FFF26722"/>
      <color rgb="FFFFBA00"/>
      <color rgb="FFFA7D00"/>
      <color rgb="FF6E11DF"/>
      <color rgb="FF7B59F9"/>
      <color rgb="FFCC7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kogkurs.no/userfiles/files/Kunnskapsskogen/Norske%20produksjonsnormer.xlsm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post@skogkurs.no" TargetMode="External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155575</xdr:colOff>
      <xdr:row>29</xdr:row>
      <xdr:rowOff>104702</xdr:rowOff>
    </xdr:from>
    <xdr:to>
      <xdr:col>2</xdr:col>
      <xdr:colOff>338455</xdr:colOff>
      <xdr:row>29</xdr:row>
      <xdr:rowOff>287582</xdr:rowOff>
    </xdr:to>
    <xdr:sp macro="" textlink="">
      <xdr:nvSpPr>
        <xdr:cNvPr id="50" name="Personlig" descr="&quot;&quot;" title="Farge på personlig diagram">
          <a:extLst>
            <a:ext uri="{FF2B5EF4-FFF2-40B4-BE49-F238E27FC236}">
              <a16:creationId xmlns:a16="http://schemas.microsoft.com/office/drawing/2014/main" id="{AEECD17F-562E-4598-98C8-6DD881D25357}"/>
            </a:ext>
          </a:extLst>
        </xdr:cNvPr>
        <xdr:cNvSpPr/>
      </xdr:nvSpPr>
      <xdr:spPr>
        <a:xfrm>
          <a:off x="346075" y="9277277"/>
          <a:ext cx="182880" cy="182880"/>
        </a:xfrm>
        <a:prstGeom prst="rect">
          <a:avLst/>
        </a:prstGeom>
        <a:solidFill>
          <a:srgbClr val="E63F5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54222</xdr:colOff>
      <xdr:row>0</xdr:row>
      <xdr:rowOff>176837</xdr:rowOff>
    </xdr:from>
    <xdr:to>
      <xdr:col>2</xdr:col>
      <xdr:colOff>186914</xdr:colOff>
      <xdr:row>2</xdr:row>
      <xdr:rowOff>72947</xdr:rowOff>
    </xdr:to>
    <xdr:pic>
      <xdr:nvPicPr>
        <xdr:cNvPr id="30" name="Grafikk 29">
          <a:extLst>
            <a:ext uri="{FF2B5EF4-FFF2-40B4-BE49-F238E27FC236}">
              <a16:creationId xmlns:a16="http://schemas.microsoft.com/office/drawing/2014/main" id="{CB85BB79-F73D-4A75-A428-D3122DA94B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76" t="46776" r="12185"/>
        <a:stretch/>
      </xdr:blipFill>
      <xdr:spPr>
        <a:xfrm>
          <a:off x="54222" y="176837"/>
          <a:ext cx="1720790" cy="674769"/>
        </a:xfrm>
        <a:prstGeom prst="rect">
          <a:avLst/>
        </a:prstGeom>
      </xdr:spPr>
    </xdr:pic>
    <xdr:clientData/>
  </xdr:twoCellAnchor>
  <xdr:twoCellAnchor>
    <xdr:from>
      <xdr:col>6</xdr:col>
      <xdr:colOff>364938</xdr:colOff>
      <xdr:row>40</xdr:row>
      <xdr:rowOff>170330</xdr:rowOff>
    </xdr:from>
    <xdr:to>
      <xdr:col>11</xdr:col>
      <xdr:colOff>17929</xdr:colOff>
      <xdr:row>42</xdr:row>
      <xdr:rowOff>44824</xdr:rowOff>
    </xdr:to>
    <xdr:sp macro="" textlink="">
      <xdr:nvSpPr>
        <xdr:cNvPr id="2" name="TekstSylinder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DAB026-A9C0-43AC-9066-29DF20C4BDAC}"/>
            </a:ext>
          </a:extLst>
        </xdr:cNvPr>
        <xdr:cNvSpPr txBox="1"/>
      </xdr:nvSpPr>
      <xdr:spPr>
        <a:xfrm>
          <a:off x="4919009" y="11600330"/>
          <a:ext cx="2611344" cy="251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 editAs="oneCell">
    <xdr:from>
      <xdr:col>14</xdr:col>
      <xdr:colOff>35933</xdr:colOff>
      <xdr:row>38</xdr:row>
      <xdr:rowOff>13718</xdr:rowOff>
    </xdr:from>
    <xdr:to>
      <xdr:col>18</xdr:col>
      <xdr:colOff>116958</xdr:colOff>
      <xdr:row>42</xdr:row>
      <xdr:rowOff>48260</xdr:rowOff>
    </xdr:to>
    <xdr:pic>
      <xdr:nvPicPr>
        <xdr:cNvPr id="31" name="Grafikk 30">
          <a:extLst>
            <a:ext uri="{FF2B5EF4-FFF2-40B4-BE49-F238E27FC236}">
              <a16:creationId xmlns:a16="http://schemas.microsoft.com/office/drawing/2014/main" id="{F6DBD197-0C7E-427B-B4ED-AE064BF74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545693" y="10338818"/>
          <a:ext cx="2405125" cy="796542"/>
        </a:xfrm>
        <a:prstGeom prst="rect">
          <a:avLst/>
        </a:prstGeom>
      </xdr:spPr>
    </xdr:pic>
    <xdr:clientData/>
  </xdr:twoCellAnchor>
  <xdr:twoCellAnchor>
    <xdr:from>
      <xdr:col>6</xdr:col>
      <xdr:colOff>349250</xdr:colOff>
      <xdr:row>38</xdr:row>
      <xdr:rowOff>12700</xdr:rowOff>
    </xdr:from>
    <xdr:to>
      <xdr:col>8</xdr:col>
      <xdr:colOff>349250</xdr:colOff>
      <xdr:row>39</xdr:row>
      <xdr:rowOff>6350</xdr:rowOff>
    </xdr:to>
    <xdr:sp macro="" textlink="">
      <xdr:nvSpPr>
        <xdr:cNvPr id="3" name="TekstSylinder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D6F8AB-9736-4165-8247-14CC7423F3AE}"/>
            </a:ext>
          </a:extLst>
        </xdr:cNvPr>
        <xdr:cNvSpPr txBox="1"/>
      </xdr:nvSpPr>
      <xdr:spPr>
        <a:xfrm>
          <a:off x="5016500" y="11017250"/>
          <a:ext cx="1206500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2</xdr:col>
      <xdr:colOff>155575</xdr:colOff>
      <xdr:row>28</xdr:row>
      <xdr:rowOff>104702</xdr:rowOff>
    </xdr:from>
    <xdr:to>
      <xdr:col>2</xdr:col>
      <xdr:colOff>338455</xdr:colOff>
      <xdr:row>28</xdr:row>
      <xdr:rowOff>287582</xdr:rowOff>
    </xdr:to>
    <xdr:sp macro="" textlink="">
      <xdr:nvSpPr>
        <xdr:cNvPr id="35" name="Personlig" descr="&quot;&quot;" title="Farge på personlig diagram">
          <a:extLst>
            <a:ext uri="{FF2B5EF4-FFF2-40B4-BE49-F238E27FC236}">
              <a16:creationId xmlns:a16="http://schemas.microsoft.com/office/drawing/2014/main" id="{C47A607C-1434-4A52-B0FD-2E10BB1E44C9}"/>
            </a:ext>
          </a:extLst>
        </xdr:cNvPr>
        <xdr:cNvSpPr/>
      </xdr:nvSpPr>
      <xdr:spPr>
        <a:xfrm>
          <a:off x="1751293" y="8459808"/>
          <a:ext cx="182880" cy="182880"/>
        </a:xfrm>
        <a:prstGeom prst="rect">
          <a:avLst/>
        </a:prstGeom>
        <a:solidFill>
          <a:srgbClr val="86C0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470036</xdr:colOff>
      <xdr:row>20</xdr:row>
      <xdr:rowOff>86996</xdr:rowOff>
    </xdr:from>
    <xdr:to>
      <xdr:col>4</xdr:col>
      <xdr:colOff>528305</xdr:colOff>
      <xdr:row>24</xdr:row>
      <xdr:rowOff>90785</xdr:rowOff>
    </xdr:to>
    <xdr:sp macro="" textlink="">
      <xdr:nvSpPr>
        <xdr:cNvPr id="42" name="TekstSylinder 41">
          <a:extLst>
            <a:ext uri="{FF2B5EF4-FFF2-40B4-BE49-F238E27FC236}">
              <a16:creationId xmlns:a16="http://schemas.microsoft.com/office/drawing/2014/main" id="{802E9139-3618-4CC6-9461-AFD03225367F}"/>
            </a:ext>
          </a:extLst>
        </xdr:cNvPr>
        <xdr:cNvSpPr txBox="1"/>
      </xdr:nvSpPr>
      <xdr:spPr>
        <a:xfrm rot="21304882">
          <a:off x="649330" y="6126967"/>
          <a:ext cx="2579593" cy="1012318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1397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800"/>
            <a:t>NB!</a:t>
          </a:r>
        </a:p>
        <a:p>
          <a:pPr>
            <a:spcBef>
              <a:spcPts val="600"/>
            </a:spcBef>
          </a:pPr>
          <a:r>
            <a:rPr lang="nb-NO" sz="1400" cap="all" baseline="0"/>
            <a:t>é</a:t>
          </a:r>
          <a:r>
            <a:rPr lang="nb-NO" sz="1400"/>
            <a:t>n</a:t>
          </a:r>
          <a:r>
            <a:rPr lang="nb-NO" sz="1400" baseline="0"/>
            <a:t> time her og én time der;  - blir til dager i løpet av et år! </a:t>
          </a:r>
          <a:endParaRPr lang="nb-NO" sz="140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030_NetWorthSummary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63F51"/>
      </a:accent1>
      <a:accent2>
        <a:srgbClr val="F26722"/>
      </a:accent2>
      <a:accent3>
        <a:srgbClr val="FFBA00"/>
      </a:accent3>
      <a:accent4>
        <a:srgbClr val="86C040"/>
      </a:accent4>
      <a:accent5>
        <a:srgbClr val="4586C6"/>
      </a:accent5>
      <a:accent6>
        <a:srgbClr val="9D4775"/>
      </a:accent6>
      <a:hlink>
        <a:srgbClr val="4586C6"/>
      </a:hlink>
      <a:folHlink>
        <a:srgbClr val="9D4775"/>
      </a:folHlink>
    </a:clrScheme>
    <a:fontScheme name="Custom 15">
      <a:majorFont>
        <a:latin typeface="Franklin Gothic Medium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/>
    <pageSetUpPr autoPageBreaks="0" fitToPage="1"/>
  </sheetPr>
  <dimension ref="A1:S63"/>
  <sheetViews>
    <sheetView showGridLines="0" showRowColHeaders="0" tabSelected="1" zoomScaleNormal="100" workbookViewId="0">
      <pane ySplit="4" topLeftCell="A14" activePane="bottomLeft" state="frozen"/>
      <selection pane="bottomLeft" activeCell="O25" sqref="O25"/>
    </sheetView>
  </sheetViews>
  <sheetFormatPr baseColWidth="10" defaultColWidth="0" defaultRowHeight="12.6" zeroHeight="1"/>
  <cols>
    <col min="1" max="1" width="2.5546875" style="25" customWidth="1"/>
    <col min="2" max="2" width="20.5546875" style="25" customWidth="1"/>
    <col min="3" max="3" width="14.44140625" style="25" customWidth="1"/>
    <col min="4" max="4" width="2.5546875" style="25" customWidth="1"/>
    <col min="5" max="5" width="15.44140625" style="25" customWidth="1"/>
    <col min="6" max="6" width="8.5546875" style="25" customWidth="1"/>
    <col min="7" max="7" width="20" style="25" customWidth="1"/>
    <col min="8" max="8" width="2.5546875" style="25" customWidth="1"/>
    <col min="9" max="9" width="5.44140625" style="25" customWidth="1"/>
    <col min="10" max="10" width="26" style="25" customWidth="1"/>
    <col min="11" max="11" width="7.5546875" style="25" customWidth="1"/>
    <col min="12" max="12" width="5" style="25" customWidth="1"/>
    <col min="13" max="13" width="2.5546875" style="25" customWidth="1"/>
    <col min="14" max="14" width="5.44140625" style="25" customWidth="1"/>
    <col min="15" max="16" width="14.44140625" style="25" customWidth="1"/>
    <col min="17" max="17" width="2.44140625" style="25" customWidth="1"/>
    <col min="18" max="18" width="2.5546875" style="25" customWidth="1"/>
    <col min="19" max="19" width="5.44140625" style="25" customWidth="1"/>
    <col min="20" max="16384" width="8.5546875" style="25" hidden="1"/>
  </cols>
  <sheetData>
    <row r="1" spans="1:19" s="2" customFormat="1" ht="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47.25" customHeight="1">
      <c r="A2" s="1"/>
      <c r="B2" s="3"/>
      <c r="C2" s="69" t="s">
        <v>0</v>
      </c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6"/>
      <c r="Q2" s="1"/>
      <c r="R2" s="1"/>
      <c r="S2" s="1"/>
    </row>
    <row r="3" spans="1:19" s="2" customFormat="1" ht="12" customHeight="1">
      <c r="A3" s="1"/>
      <c r="B3" s="7"/>
      <c r="C3" s="3"/>
      <c r="D3" s="8"/>
      <c r="E3" s="8"/>
      <c r="F3" s="8"/>
      <c r="G3" s="8"/>
      <c r="H3" s="8"/>
      <c r="I3" s="8"/>
      <c r="J3" s="8"/>
      <c r="K3" s="8"/>
      <c r="L3" s="7"/>
      <c r="M3" s="7"/>
      <c r="N3" s="7"/>
      <c r="O3" s="9" t="s">
        <v>60</v>
      </c>
      <c r="P3" s="45" t="s">
        <v>61</v>
      </c>
      <c r="Q3" s="44"/>
      <c r="R3" s="10"/>
      <c r="S3" s="10"/>
    </row>
    <row r="4" spans="1:19" s="11" customFormat="1" ht="3.75" customHeight="1"/>
    <row r="5" spans="1:19" s="12" customFormat="1" ht="20.100000000000001" customHeight="1">
      <c r="B5" s="13"/>
      <c r="C5" s="13"/>
      <c r="D5" s="14"/>
      <c r="E5" s="14"/>
      <c r="F5" s="14"/>
      <c r="G5" s="14"/>
    </row>
    <row r="6" spans="1:19" s="12" customFormat="1" ht="34.5" customHeight="1">
      <c r="B6" s="15" t="s">
        <v>1</v>
      </c>
      <c r="C6" s="13"/>
      <c r="D6" s="14"/>
      <c r="E6" s="14"/>
      <c r="F6" s="14"/>
      <c r="G6" s="14"/>
    </row>
    <row r="7" spans="1:19" s="12" customFormat="1" ht="13.5" customHeight="1">
      <c r="B7" s="13"/>
      <c r="C7" s="13"/>
      <c r="D7" s="14"/>
      <c r="E7" s="14"/>
      <c r="F7" s="14"/>
      <c r="G7" s="14"/>
    </row>
    <row r="8" spans="1:19" s="12" customFormat="1" ht="21" customHeight="1">
      <c r="B8" s="123" t="s">
        <v>2</v>
      </c>
      <c r="C8" s="123"/>
      <c r="D8" s="88"/>
      <c r="E8" s="88"/>
      <c r="F8" s="88"/>
      <c r="G8" s="88"/>
      <c r="H8" s="88"/>
      <c r="I8" s="88"/>
      <c r="J8" s="104"/>
      <c r="K8" s="105" t="s">
        <v>3</v>
      </c>
      <c r="L8" s="88"/>
      <c r="M8" s="88"/>
      <c r="N8" s="88"/>
      <c r="O8" s="88"/>
      <c r="P8" s="88"/>
    </row>
    <row r="9" spans="1:19" s="12" customFormat="1" ht="23.1" customHeight="1">
      <c r="B9" s="16" t="s">
        <v>4</v>
      </c>
      <c r="C9" s="13"/>
      <c r="D9" s="14"/>
      <c r="E9" s="14"/>
      <c r="F9" s="14"/>
      <c r="G9" s="14"/>
      <c r="J9" s="16" t="s">
        <v>5</v>
      </c>
    </row>
    <row r="10" spans="1:19" s="12" customFormat="1" ht="23.1" customHeight="1">
      <c r="B10" s="16" t="s">
        <v>6</v>
      </c>
      <c r="C10" s="13"/>
      <c r="D10" s="14"/>
      <c r="E10" s="14"/>
      <c r="F10" s="14"/>
      <c r="G10" s="14"/>
      <c r="J10" s="16" t="s">
        <v>7</v>
      </c>
    </row>
    <row r="11" spans="1:19" s="12" customFormat="1" ht="23.1" customHeight="1">
      <c r="B11" s="16" t="s">
        <v>8</v>
      </c>
      <c r="C11" s="16"/>
      <c r="D11" s="16"/>
      <c r="E11" s="16"/>
      <c r="F11" s="16"/>
      <c r="G11" s="16"/>
      <c r="H11" s="16"/>
      <c r="I11" s="16"/>
      <c r="J11" s="16" t="s">
        <v>9</v>
      </c>
      <c r="K11" s="16"/>
      <c r="L11" s="16"/>
      <c r="M11" s="16"/>
      <c r="N11" s="16"/>
      <c r="O11" s="16"/>
      <c r="P11" s="16"/>
      <c r="Q11" s="16"/>
      <c r="R11" s="16"/>
    </row>
    <row r="12" spans="1:19" s="12" customFormat="1" ht="23.1" customHeight="1">
      <c r="B12" s="16" t="s">
        <v>10</v>
      </c>
      <c r="C12" s="13"/>
      <c r="D12" s="14"/>
      <c r="E12" s="14"/>
      <c r="F12" s="14"/>
      <c r="G12" s="14"/>
      <c r="J12" s="16"/>
    </row>
    <row r="13" spans="1:19" s="12" customFormat="1" ht="23.1" customHeight="1">
      <c r="B13" s="16" t="s">
        <v>11</v>
      </c>
      <c r="C13" s="13"/>
      <c r="D13" s="14"/>
      <c r="E13" s="14"/>
      <c r="F13" s="14"/>
      <c r="G13" s="14"/>
      <c r="J13" s="16"/>
      <c r="M13" s="73"/>
      <c r="N13" s="72"/>
      <c r="O13" s="73"/>
    </row>
    <row r="14" spans="1:19" s="12" customFormat="1" ht="21" customHeight="1" thickBot="1">
      <c r="B14" s="28"/>
      <c r="C14" s="28"/>
      <c r="D14" s="27"/>
      <c r="E14" s="27"/>
      <c r="F14" s="29"/>
      <c r="G14" s="29"/>
      <c r="H14" s="27"/>
      <c r="I14" s="27"/>
      <c r="J14" s="30"/>
      <c r="K14" s="30"/>
      <c r="L14" s="30"/>
      <c r="M14" s="31"/>
      <c r="N14" s="31"/>
      <c r="O14" s="31"/>
      <c r="P14" s="31"/>
      <c r="Q14" s="31"/>
      <c r="R14" s="31"/>
    </row>
    <row r="15" spans="1:19" s="12" customFormat="1" ht="37.35" customHeight="1" thickTop="1">
      <c r="B15" s="53" t="s">
        <v>12</v>
      </c>
      <c r="C15" s="13"/>
      <c r="D15" s="14"/>
      <c r="E15" s="14"/>
      <c r="F15" s="14"/>
      <c r="G15" s="14"/>
    </row>
    <row r="16" spans="1:19" s="12" customFormat="1" ht="2.85" customHeight="1" thickBot="1">
      <c r="B16" s="17"/>
      <c r="C16" s="17"/>
      <c r="J16" s="18"/>
      <c r="K16" s="18"/>
      <c r="L16" s="18"/>
    </row>
    <row r="17" spans="1:18" s="12" customFormat="1" ht="25.35" customHeight="1" thickTop="1" thickBot="1">
      <c r="A17" s="19"/>
      <c r="B17" s="113" t="s">
        <v>13</v>
      </c>
      <c r="C17" s="113"/>
      <c r="D17" s="113"/>
      <c r="E17" s="114"/>
      <c r="F17" s="103">
        <v>0</v>
      </c>
      <c r="G17" s="24" t="s">
        <v>14</v>
      </c>
      <c r="H17" s="54"/>
      <c r="I17" s="21"/>
      <c r="M17" s="73" t="s">
        <v>15</v>
      </c>
      <c r="N17" s="109" t="s">
        <v>19</v>
      </c>
      <c r="O17" s="63">
        <v>1400</v>
      </c>
      <c r="P17" s="24" t="s">
        <v>16</v>
      </c>
    </row>
    <row r="18" spans="1:18" s="12" customFormat="1" ht="7.5" customHeight="1" thickTop="1" thickBot="1">
      <c r="A18" s="21"/>
      <c r="B18" s="23"/>
      <c r="C18" s="23"/>
      <c r="D18" s="24"/>
      <c r="E18" s="24"/>
      <c r="F18" s="20"/>
      <c r="G18" s="20"/>
      <c r="H18" s="21"/>
      <c r="I18" s="21"/>
      <c r="J18" s="50"/>
      <c r="K18" s="50"/>
      <c r="L18" s="50"/>
      <c r="M18" s="74"/>
      <c r="N18" s="51"/>
      <c r="O18" s="51"/>
    </row>
    <row r="19" spans="1:18" s="12" customFormat="1" ht="25.35" customHeight="1" thickTop="1" thickBot="1">
      <c r="A19" s="21"/>
      <c r="B19" s="26"/>
      <c r="C19" s="26"/>
      <c r="D19" s="24"/>
      <c r="E19" s="55" t="s">
        <v>17</v>
      </c>
      <c r="F19" s="63">
        <v>230</v>
      </c>
      <c r="G19" s="52"/>
      <c r="H19" s="21"/>
      <c r="I19" s="21"/>
      <c r="M19" s="73" t="s">
        <v>18</v>
      </c>
      <c r="N19" s="64" t="s">
        <v>19</v>
      </c>
      <c r="O19" s="71">
        <v>0.66300000000000003</v>
      </c>
    </row>
    <row r="20" spans="1:18" s="12" customFormat="1" ht="22.35" customHeight="1" thickTop="1" thickBot="1">
      <c r="A20" s="21"/>
      <c r="B20" s="23"/>
      <c r="C20" s="23"/>
      <c r="D20" s="24"/>
      <c r="E20" s="24"/>
      <c r="F20" s="20"/>
      <c r="G20" s="52"/>
      <c r="H20" s="21"/>
      <c r="I20" s="21"/>
      <c r="J20" s="50"/>
      <c r="K20" s="50"/>
      <c r="L20" s="50"/>
      <c r="M20" s="74"/>
      <c r="N20" s="51"/>
      <c r="O20" s="51"/>
    </row>
    <row r="21" spans="1:18" s="12" customFormat="1" ht="25.35" customHeight="1" thickTop="1" thickBot="1">
      <c r="A21" s="21"/>
      <c r="B21" s="26"/>
      <c r="C21" s="26"/>
      <c r="D21" s="24"/>
      <c r="E21" s="24"/>
      <c r="M21" s="73" t="s">
        <v>20</v>
      </c>
      <c r="N21" s="109" t="s">
        <v>19</v>
      </c>
      <c r="O21" s="63">
        <v>1050</v>
      </c>
      <c r="P21" s="24" t="s">
        <v>16</v>
      </c>
    </row>
    <row r="22" spans="1:18" s="12" customFormat="1" ht="7.5" customHeight="1" thickTop="1">
      <c r="A22" s="21"/>
      <c r="B22" s="23"/>
      <c r="C22" s="23"/>
      <c r="D22" s="24"/>
      <c r="E22" s="24"/>
      <c r="F22" s="20"/>
      <c r="G22" s="52"/>
      <c r="H22" s="21"/>
      <c r="I22" s="21"/>
      <c r="J22" s="50"/>
      <c r="K22" s="50"/>
      <c r="L22" s="50"/>
      <c r="M22" s="74"/>
      <c r="N22" s="65"/>
      <c r="O22" s="51"/>
    </row>
    <row r="23" spans="1:18" s="12" customFormat="1" ht="25.35" customHeight="1">
      <c r="A23" s="21"/>
      <c r="B23" s="26"/>
      <c r="C23" s="26"/>
      <c r="D23" s="24"/>
      <c r="E23" s="24"/>
      <c r="G23" s="52"/>
      <c r="H23" s="21"/>
      <c r="I23" s="21"/>
      <c r="J23" s="55"/>
      <c r="K23" s="55"/>
      <c r="L23" s="24"/>
      <c r="M23" s="73" t="s">
        <v>18</v>
      </c>
      <c r="N23" s="64" t="s">
        <v>19</v>
      </c>
      <c r="O23" s="71">
        <v>0.65029999999999999</v>
      </c>
    </row>
    <row r="24" spans="1:18" s="12" customFormat="1" ht="22.35" customHeight="1" thickBot="1">
      <c r="A24" s="21"/>
      <c r="B24" s="26"/>
      <c r="C24" s="26"/>
      <c r="D24" s="24"/>
      <c r="E24" s="24"/>
      <c r="G24" s="52"/>
      <c r="H24" s="21"/>
      <c r="I24" s="21"/>
      <c r="J24" s="55"/>
      <c r="K24" s="55"/>
      <c r="L24" s="20"/>
      <c r="M24" s="56"/>
      <c r="N24" s="60"/>
      <c r="O24" s="20"/>
    </row>
    <row r="25" spans="1:18" s="12" customFormat="1" ht="25.35" customHeight="1" thickTop="1" thickBot="1">
      <c r="A25" s="21"/>
      <c r="B25" s="26"/>
      <c r="C25" s="26"/>
      <c r="D25" s="24"/>
      <c r="E25" s="24"/>
      <c r="G25" s="52"/>
      <c r="H25" s="21"/>
      <c r="I25" s="21"/>
      <c r="J25" s="55"/>
      <c r="K25" s="55"/>
      <c r="M25" s="73" t="s">
        <v>57</v>
      </c>
      <c r="N25" s="64" t="s">
        <v>19</v>
      </c>
      <c r="O25" s="70">
        <v>20</v>
      </c>
      <c r="P25" s="24" t="s">
        <v>21</v>
      </c>
    </row>
    <row r="26" spans="1:18" s="12" customFormat="1" ht="7.35" hidden="1" customHeight="1" thickTop="1">
      <c r="A26" s="21"/>
      <c r="B26" s="26"/>
      <c r="C26" s="26"/>
      <c r="D26" s="24"/>
      <c r="E26" s="24"/>
      <c r="G26" s="52"/>
      <c r="H26" s="21"/>
      <c r="I26" s="21"/>
      <c r="J26" s="55"/>
      <c r="K26" s="55"/>
      <c r="L26" s="20"/>
      <c r="M26" s="56"/>
      <c r="N26" s="60"/>
      <c r="O26" s="20"/>
    </row>
    <row r="27" spans="1:18" s="12" customFormat="1" ht="21" customHeight="1" thickTop="1" thickBot="1">
      <c r="B27" s="28"/>
      <c r="C27" s="28"/>
      <c r="D27" s="27"/>
      <c r="E27" s="29"/>
      <c r="F27" s="29"/>
      <c r="G27" s="29"/>
      <c r="H27" s="27"/>
      <c r="I27" s="27"/>
      <c r="J27" s="30"/>
      <c r="K27" s="30"/>
      <c r="L27" s="31"/>
      <c r="M27" s="31"/>
      <c r="N27" s="31"/>
      <c r="O27" s="31"/>
      <c r="P27" s="31"/>
      <c r="Q27" s="31"/>
      <c r="R27" s="31"/>
    </row>
    <row r="28" spans="1:18" ht="43.35" customHeight="1" thickTop="1">
      <c r="A28" s="35"/>
      <c r="B28" s="53" t="s">
        <v>22</v>
      </c>
      <c r="C28" s="34"/>
      <c r="D28" s="35"/>
      <c r="E28" s="36"/>
      <c r="F28" s="36"/>
      <c r="G28" s="36"/>
      <c r="H28" s="33"/>
      <c r="I28" s="126" t="s">
        <v>23</v>
      </c>
      <c r="J28" s="127"/>
      <c r="K28" s="127"/>
      <c r="L28" s="128">
        <f>F17</f>
        <v>0</v>
      </c>
      <c r="M28" s="128"/>
      <c r="N28" s="129" t="s">
        <v>24</v>
      </c>
      <c r="O28" s="129"/>
      <c r="P28" s="37"/>
      <c r="Q28" s="22"/>
    </row>
    <row r="29" spans="1:18" ht="30.75" customHeight="1">
      <c r="A29" s="107"/>
      <c r="C29" s="79" t="s">
        <v>25</v>
      </c>
      <c r="D29" s="79"/>
      <c r="E29" s="79"/>
      <c r="F29" s="79"/>
      <c r="G29" s="80">
        <f>O17*O19</f>
        <v>928.2</v>
      </c>
      <c r="H29" s="108"/>
      <c r="I29" s="124" t="s">
        <v>56</v>
      </c>
      <c r="J29" s="125"/>
      <c r="K29" s="125"/>
      <c r="L29" s="125"/>
      <c r="M29" s="125"/>
      <c r="N29" s="130">
        <f>O33-O32</f>
        <v>0</v>
      </c>
      <c r="O29" s="130"/>
      <c r="P29" s="117" t="s">
        <v>26</v>
      </c>
      <c r="Q29" s="22"/>
    </row>
    <row r="30" spans="1:18" ht="30.75" customHeight="1" thickBot="1">
      <c r="A30" s="107"/>
      <c r="C30" s="115" t="s">
        <v>27</v>
      </c>
      <c r="D30" s="115"/>
      <c r="E30" s="115"/>
      <c r="F30" s="115"/>
      <c r="G30" s="78">
        <f>O21*O23</f>
        <v>682.81499999999994</v>
      </c>
      <c r="H30" s="108"/>
      <c r="I30" s="124"/>
      <c r="J30" s="125"/>
      <c r="K30" s="125"/>
      <c r="L30" s="125"/>
      <c r="M30" s="125"/>
      <c r="N30" s="130"/>
      <c r="O30" s="130"/>
      <c r="P30" s="118"/>
    </row>
    <row r="31" spans="1:18" ht="30.75" customHeight="1" thickBot="1">
      <c r="A31" s="107"/>
      <c r="C31" s="83" t="s">
        <v>28</v>
      </c>
      <c r="D31" s="82"/>
      <c r="E31" s="82"/>
      <c r="F31" s="82"/>
      <c r="G31" s="77">
        <f>SUM(G29:G30)</f>
        <v>1611.0149999999999</v>
      </c>
      <c r="H31" s="108"/>
      <c r="I31" s="107"/>
      <c r="J31" s="86"/>
      <c r="K31" s="86"/>
      <c r="L31" s="86"/>
      <c r="M31" s="86"/>
      <c r="N31" s="86"/>
      <c r="O31" s="86"/>
      <c r="P31" s="86"/>
      <c r="Q31" s="86"/>
      <c r="R31" s="86"/>
    </row>
    <row r="32" spans="1:18" ht="22.35" customHeight="1" thickBot="1">
      <c r="A32" s="107"/>
      <c r="C32" s="116"/>
      <c r="D32" s="116"/>
      <c r="E32" s="116"/>
      <c r="F32" s="116"/>
      <c r="G32" s="68"/>
      <c r="H32" s="108"/>
      <c r="I32" s="107"/>
      <c r="K32" s="66"/>
      <c r="M32" s="84"/>
      <c r="N32" s="87" t="s">
        <v>29</v>
      </c>
      <c r="O32" s="85">
        <f>Hjelpeark!F21</f>
        <v>122.5</v>
      </c>
      <c r="P32" s="24" t="s">
        <v>30</v>
      </c>
      <c r="Q32" s="22"/>
    </row>
    <row r="33" spans="1:19" ht="30.75" customHeight="1" thickBot="1">
      <c r="A33" s="107"/>
      <c r="B33" s="67"/>
      <c r="C33" s="83" t="s">
        <v>31</v>
      </c>
      <c r="D33" s="81"/>
      <c r="E33" s="82"/>
      <c r="F33" s="75" t="s">
        <v>19</v>
      </c>
      <c r="G33" s="77">
        <f>G31*(2000/F19)</f>
        <v>14008.82608695652</v>
      </c>
      <c r="H33" s="108"/>
      <c r="I33" s="107"/>
      <c r="J33" s="76"/>
      <c r="K33" s="76"/>
      <c r="L33" s="107"/>
      <c r="M33" s="76"/>
      <c r="N33" s="87" t="s">
        <v>32</v>
      </c>
      <c r="O33" s="111">
        <f>Hjelpeark!F29</f>
        <v>122.5</v>
      </c>
      <c r="P33" s="110" t="s">
        <v>30</v>
      </c>
      <c r="Q33" s="22"/>
    </row>
    <row r="34" spans="1:19" ht="24" customHeight="1">
      <c r="A34" s="39"/>
      <c r="B34" s="58"/>
      <c r="C34" s="119"/>
      <c r="D34" s="119"/>
      <c r="E34" s="119"/>
      <c r="F34" s="119"/>
      <c r="H34" s="38"/>
      <c r="I34" s="39"/>
      <c r="J34" s="120" t="s">
        <v>58</v>
      </c>
      <c r="K34" s="120"/>
      <c r="L34" s="120"/>
      <c r="M34" s="120"/>
      <c r="N34" s="120"/>
      <c r="O34" s="121">
        <f>(2000/F19)*F17*O25</f>
        <v>0</v>
      </c>
      <c r="P34" s="122" t="s">
        <v>59</v>
      </c>
    </row>
    <row r="35" spans="1:19" ht="24" customHeight="1">
      <c r="A35" s="39"/>
      <c r="B35" s="58"/>
      <c r="C35" s="79"/>
      <c r="D35" s="79"/>
      <c r="E35" s="79"/>
      <c r="F35" s="79"/>
      <c r="H35" s="38"/>
      <c r="I35" s="39"/>
      <c r="J35" s="120"/>
      <c r="K35" s="120"/>
      <c r="L35" s="120"/>
      <c r="M35" s="120"/>
      <c r="N35" s="120"/>
      <c r="O35" s="121"/>
      <c r="P35" s="122"/>
    </row>
    <row r="36" spans="1:19">
      <c r="A36" s="22"/>
      <c r="C36" s="22"/>
      <c r="D36" s="22"/>
      <c r="E36" s="22"/>
      <c r="F36" s="22"/>
      <c r="G36" s="22"/>
      <c r="H36" s="32"/>
      <c r="L36" s="22"/>
    </row>
    <row r="37" spans="1:19" s="11" customFormat="1" ht="3.75" customHeight="1"/>
    <row r="38" spans="1:19" s="2" customFormat="1" ht="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s="2" customFormat="1" ht="15" customHeight="1">
      <c r="A39" s="1"/>
      <c r="B39" s="112" t="s">
        <v>33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40"/>
      <c r="N39" s="40"/>
      <c r="O39" s="112"/>
      <c r="P39" s="112"/>
      <c r="Q39" s="40"/>
      <c r="R39" s="1"/>
      <c r="S39" s="1"/>
    </row>
    <row r="40" spans="1:19" s="2" customFormat="1" ht="15" customHeight="1">
      <c r="A40" s="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40"/>
      <c r="N40" s="40"/>
      <c r="O40" s="1"/>
      <c r="P40" s="1"/>
      <c r="Q40" s="40"/>
      <c r="R40" s="1"/>
      <c r="S40" s="1"/>
    </row>
    <row r="41" spans="1:19" s="2" customFormat="1" ht="15" customHeight="1">
      <c r="A41" s="1"/>
      <c r="B41" s="112" t="s">
        <v>34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40"/>
      <c r="N41" s="40"/>
      <c r="O41" s="40"/>
      <c r="P41" s="40"/>
      <c r="Q41" s="40"/>
      <c r="R41" s="41"/>
      <c r="S41" s="1"/>
    </row>
    <row r="42" spans="1:19" s="2" customFormat="1" ht="15">
      <c r="A42" s="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40"/>
      <c r="N42" s="40"/>
      <c r="O42" s="42"/>
      <c r="P42" s="42"/>
      <c r="Q42" s="40"/>
      <c r="R42" s="41"/>
      <c r="S42" s="1"/>
    </row>
    <row r="43" spans="1:19" s="2" customFormat="1" ht="9.6" customHeight="1">
      <c r="A43" s="1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1"/>
      <c r="N43" s="1"/>
      <c r="O43" s="1"/>
      <c r="P43" s="1"/>
      <c r="Q43" s="1"/>
      <c r="R43" s="1"/>
      <c r="S43" s="1"/>
    </row>
    <row r="44" spans="1:19" s="2" customFormat="1" ht="15" hidden="1">
      <c r="A44" s="1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1"/>
      <c r="N44" s="1"/>
      <c r="O44" s="1"/>
      <c r="P44" s="1"/>
      <c r="Q44" s="1"/>
      <c r="R44" s="1"/>
      <c r="S44" s="1"/>
    </row>
    <row r="45" spans="1:19" s="2" customFormat="1" ht="15" hidden="1" customHeight="1">
      <c r="A45" s="1"/>
      <c r="B45" s="1"/>
      <c r="C45" s="1"/>
      <c r="D45" s="1"/>
      <c r="E45" s="1"/>
      <c r="F45" s="40"/>
      <c r="G45" s="40"/>
      <c r="H45" s="1"/>
      <c r="I45" s="1"/>
      <c r="J45" s="1"/>
      <c r="K45" s="1"/>
      <c r="L45" s="40"/>
      <c r="M45" s="40"/>
      <c r="N45" s="40"/>
      <c r="O45" s="40"/>
      <c r="P45" s="40"/>
      <c r="Q45" s="40"/>
      <c r="R45" s="40"/>
      <c r="S45" s="40"/>
    </row>
    <row r="46" spans="1:19" s="2" customFormat="1" ht="15" hidden="1">
      <c r="A46" s="1"/>
      <c r="B46" s="1"/>
      <c r="C46" s="1"/>
      <c r="D46" s="1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</row>
    <row r="47" spans="1:19" s="2" customFormat="1" ht="15" hidden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s="2" customFormat="1" ht="4.650000000000000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3"/>
      <c r="P48" s="43"/>
      <c r="Q48" s="43"/>
      <c r="R48" s="43"/>
      <c r="S48" s="43"/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</sheetData>
  <sheetProtection algorithmName="SHA-512" hashValue="2v3ERj9i3dOCbyUyPAY0fRteW9pOYMJLkKSKVfA4lORFZcdtSRojm/Li0BaVsiJUtmiJxM3E25U7KjyO/XjtzA==" saltValue="W+N1VmA0yLXv0bWE/obagg==" spinCount="100000" sheet="1" objects="1" selectLockedCells="1"/>
  <mergeCells count="17">
    <mergeCell ref="B8:C8"/>
    <mergeCell ref="I29:M30"/>
    <mergeCell ref="I28:K28"/>
    <mergeCell ref="L28:M28"/>
    <mergeCell ref="N28:O28"/>
    <mergeCell ref="N29:O30"/>
    <mergeCell ref="B41:L42"/>
    <mergeCell ref="O39:P39"/>
    <mergeCell ref="B39:L40"/>
    <mergeCell ref="B17:E17"/>
    <mergeCell ref="C30:F30"/>
    <mergeCell ref="C32:F32"/>
    <mergeCell ref="P29:P30"/>
    <mergeCell ref="C34:F34"/>
    <mergeCell ref="J34:N35"/>
    <mergeCell ref="O34:O35"/>
    <mergeCell ref="P34:P35"/>
  </mergeCells>
  <phoneticPr fontId="11" type="noConversion"/>
  <conditionalFormatting sqref="F14:G14">
    <cfRule type="colorScale" priority="96">
      <colorScale>
        <cfvo type="formula" val="&quot;&gt;&quot;&quot;$T$20+$T$22&quot;&quot;&quot;"/>
        <cfvo type="max"/>
        <color rgb="FFFF7128"/>
        <color rgb="FFFFEF9C"/>
      </colorScale>
    </cfRule>
    <cfRule type="colorScale" priority="97">
      <colorScale>
        <cfvo type="num" val="0"/>
        <cfvo type="max"/>
        <color theme="0"/>
        <color theme="0"/>
      </colorScale>
    </cfRule>
    <cfRule type="colorScale" priority="98">
      <colorScale>
        <cfvo type="num" val="0"/>
        <cfvo type="max"/>
        <color theme="0"/>
        <color theme="0"/>
      </colorScale>
    </cfRule>
  </conditionalFormatting>
  <conditionalFormatting sqref="F14:G14">
    <cfRule type="colorScale" priority="99">
      <colorScale>
        <cfvo type="num" val="0"/>
        <cfvo type="max"/>
        <color theme="0"/>
        <color theme="0"/>
      </colorScale>
    </cfRule>
  </conditionalFormatting>
  <conditionalFormatting sqref="F19">
    <cfRule type="colorScale" priority="92">
      <colorScale>
        <cfvo type="formula" val="&quot;&gt;&quot;&quot;$T$20+$T$22&quot;&quot;&quot;"/>
        <cfvo type="max"/>
        <color rgb="FFFF7128"/>
        <color rgb="FFFFEF9C"/>
      </colorScale>
    </cfRule>
    <cfRule type="colorScale" priority="93">
      <colorScale>
        <cfvo type="num" val="0"/>
        <cfvo type="max"/>
        <color theme="0"/>
        <color theme="0"/>
      </colorScale>
    </cfRule>
    <cfRule type="colorScale" priority="94">
      <colorScale>
        <cfvo type="num" val="0"/>
        <cfvo type="max"/>
        <color theme="0"/>
        <color theme="0"/>
      </colorScale>
    </cfRule>
  </conditionalFormatting>
  <conditionalFormatting sqref="F19">
    <cfRule type="colorScale" priority="95">
      <colorScale>
        <cfvo type="num" val="0"/>
        <cfvo type="max"/>
        <color theme="0"/>
        <color theme="0"/>
      </colorScale>
    </cfRule>
  </conditionalFormatting>
  <conditionalFormatting sqref="O17">
    <cfRule type="colorScale" priority="56">
      <colorScale>
        <cfvo type="formula" val="&quot;&gt;&quot;&quot;$T$20+$T$22&quot;&quot;&quot;"/>
        <cfvo type="max"/>
        <color rgb="FFFF7128"/>
        <color rgb="FFFFEF9C"/>
      </colorScale>
    </cfRule>
    <cfRule type="colorScale" priority="57">
      <colorScale>
        <cfvo type="num" val="0"/>
        <cfvo type="max"/>
        <color theme="0"/>
        <color theme="0"/>
      </colorScale>
    </cfRule>
    <cfRule type="colorScale" priority="58">
      <colorScale>
        <cfvo type="num" val="0"/>
        <cfvo type="max"/>
        <color theme="0"/>
        <color theme="0"/>
      </colorScale>
    </cfRule>
  </conditionalFormatting>
  <conditionalFormatting sqref="O17">
    <cfRule type="colorScale" priority="59">
      <colorScale>
        <cfvo type="num" val="0"/>
        <cfvo type="max"/>
        <color theme="0"/>
        <color theme="0"/>
      </colorScale>
    </cfRule>
  </conditionalFormatting>
  <conditionalFormatting sqref="F27:G27">
    <cfRule type="colorScale" priority="17">
      <colorScale>
        <cfvo type="formula" val="&quot;&gt;&quot;&quot;$T$20+$T$22&quot;&quot;&quot;"/>
        <cfvo type="max"/>
        <color rgb="FFFF7128"/>
        <color rgb="FFFFEF9C"/>
      </colorScale>
    </cfRule>
    <cfRule type="colorScale" priority="18">
      <colorScale>
        <cfvo type="num" val="0"/>
        <cfvo type="max"/>
        <color theme="0"/>
        <color theme="0"/>
      </colorScale>
    </cfRule>
    <cfRule type="colorScale" priority="19">
      <colorScale>
        <cfvo type="num" val="0"/>
        <cfvo type="max"/>
        <color theme="0"/>
        <color theme="0"/>
      </colorScale>
    </cfRule>
  </conditionalFormatting>
  <conditionalFormatting sqref="F27:G27">
    <cfRule type="colorScale" priority="20">
      <colorScale>
        <cfvo type="num" val="0"/>
        <cfvo type="max"/>
        <color theme="0"/>
        <color theme="0"/>
      </colorScale>
    </cfRule>
  </conditionalFormatting>
  <conditionalFormatting sqref="O21">
    <cfRule type="colorScale" priority="13">
      <colorScale>
        <cfvo type="formula" val="&quot;&gt;&quot;&quot;$T$20+$T$22&quot;&quot;&quot;"/>
        <cfvo type="max"/>
        <color rgb="FFFF7128"/>
        <color rgb="FFFFEF9C"/>
      </colorScale>
    </cfRule>
    <cfRule type="colorScale" priority="14">
      <colorScale>
        <cfvo type="num" val="0"/>
        <cfvo type="max"/>
        <color theme="0"/>
        <color theme="0"/>
      </colorScale>
    </cfRule>
    <cfRule type="colorScale" priority="15">
      <colorScale>
        <cfvo type="num" val="0"/>
        <cfvo type="max"/>
        <color theme="0"/>
        <color theme="0"/>
      </colorScale>
    </cfRule>
  </conditionalFormatting>
  <conditionalFormatting sqref="O21">
    <cfRule type="colorScale" priority="16">
      <colorScale>
        <cfvo type="num" val="0"/>
        <cfvo type="max"/>
        <color theme="0"/>
        <color theme="0"/>
      </colorScale>
    </cfRule>
  </conditionalFormatting>
  <conditionalFormatting sqref="F17">
    <cfRule type="colorScale" priority="9">
      <colorScale>
        <cfvo type="formula" val="&quot;&gt;&quot;&quot;$T$20+$T$22&quot;&quot;&quot;"/>
        <cfvo type="max"/>
        <color rgb="FFFF7128"/>
        <color rgb="FFFFEF9C"/>
      </colorScale>
    </cfRule>
    <cfRule type="colorScale" priority="10">
      <colorScale>
        <cfvo type="num" val="0"/>
        <cfvo type="max"/>
        <color theme="0"/>
        <color theme="0"/>
      </colorScale>
    </cfRule>
    <cfRule type="colorScale" priority="11">
      <colorScale>
        <cfvo type="num" val="0"/>
        <cfvo type="max"/>
        <color theme="0"/>
        <color theme="0"/>
      </colorScale>
    </cfRule>
  </conditionalFormatting>
  <conditionalFormatting sqref="F17">
    <cfRule type="colorScale" priority="12">
      <colorScale>
        <cfvo type="num" val="0"/>
        <cfvo type="max"/>
        <color theme="0"/>
        <color theme="0"/>
      </colorScale>
    </cfRule>
  </conditionalFormatting>
  <conditionalFormatting sqref="O25">
    <cfRule type="colorScale" priority="5">
      <colorScale>
        <cfvo type="formula" val="&quot;&gt;&quot;&quot;$T$20+$T$22&quot;&quot;&quot;"/>
        <cfvo type="max"/>
        <color rgb="FFFF7128"/>
        <color rgb="FFFFEF9C"/>
      </colorScale>
    </cfRule>
    <cfRule type="colorScale" priority="6">
      <colorScale>
        <cfvo type="num" val="0"/>
        <cfvo type="max"/>
        <color theme="0"/>
        <color theme="0"/>
      </colorScale>
    </cfRule>
    <cfRule type="colorScale" priority="7">
      <colorScale>
        <cfvo type="num" val="0"/>
        <cfvo type="max"/>
        <color theme="0"/>
        <color theme="0"/>
      </colorScale>
    </cfRule>
  </conditionalFormatting>
  <conditionalFormatting sqref="O25">
    <cfRule type="colorScale" priority="8">
      <colorScale>
        <cfvo type="num" val="0"/>
        <cfvo type="max"/>
        <color theme="0"/>
        <color theme="0"/>
      </colorScale>
    </cfRule>
  </conditionalFormatting>
  <conditionalFormatting sqref="E27">
    <cfRule type="colorScale" priority="1">
      <colorScale>
        <cfvo type="formula" val="&quot;&gt;&quot;&quot;$T$20+$T$22&quot;&quot;&quot;"/>
        <cfvo type="max"/>
        <color rgb="FFFF7128"/>
        <color rgb="FFFFEF9C"/>
      </colorScale>
    </cfRule>
    <cfRule type="colorScale" priority="2">
      <colorScale>
        <cfvo type="num" val="0"/>
        <cfvo type="max"/>
        <color theme="0"/>
        <color theme="0"/>
      </colorScale>
    </cfRule>
    <cfRule type="colorScale" priority="3">
      <colorScale>
        <cfvo type="num" val="0"/>
        <cfvo type="max"/>
        <color theme="0"/>
        <color theme="0"/>
      </colorScale>
    </cfRule>
  </conditionalFormatting>
  <conditionalFormatting sqref="E27">
    <cfRule type="colorScale" priority="4">
      <colorScale>
        <cfvo type="num" val="0"/>
        <cfvo type="max"/>
        <color theme="0"/>
        <color theme="0"/>
      </colorScale>
    </cfRule>
  </conditionalFormatting>
  <printOptions horizontalCentered="1"/>
  <pageMargins left="0.5" right="0.5" top="0.5" bottom="0.5" header="0" footer="0"/>
  <pageSetup scale="5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0B3BCF-D7D6-400A-BBF3-A9530D20EACD}">
          <x14:formula1>
            <xm:f>Hjelpeark!$B$16:$B$41</xm:f>
          </x14:formula1>
          <xm:sqref>O17 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DAD1-4B8D-48E5-B752-B48BF780377D}">
  <sheetPr codeName="Ark1"/>
  <dimension ref="B9:K42"/>
  <sheetViews>
    <sheetView workbookViewId="0">
      <selection activeCell="I20" sqref="I20"/>
    </sheetView>
  </sheetViews>
  <sheetFormatPr baseColWidth="10" defaultColWidth="11.44140625" defaultRowHeight="12.6"/>
  <cols>
    <col min="2" max="2" width="16.44140625" customWidth="1"/>
    <col min="3" max="3" width="6.5546875" customWidth="1"/>
    <col min="4" max="4" width="10.5546875" customWidth="1"/>
    <col min="5" max="5" width="16.44140625" customWidth="1"/>
    <col min="6" max="6" width="15.5546875" customWidth="1"/>
    <col min="7" max="7" width="16.44140625" customWidth="1"/>
    <col min="9" max="9" width="16.44140625" customWidth="1"/>
    <col min="11" max="11" width="16.44140625" customWidth="1"/>
  </cols>
  <sheetData>
    <row r="9" spans="2:11" ht="13.2" thickBot="1"/>
    <row r="10" spans="2:11" ht="27.6" customHeight="1">
      <c r="B10" s="47" t="s">
        <v>35</v>
      </c>
      <c r="E10" s="47" t="s">
        <v>36</v>
      </c>
      <c r="G10" s="47" t="s">
        <v>37</v>
      </c>
      <c r="I10" s="59" t="s">
        <v>38</v>
      </c>
      <c r="K10" s="59" t="s">
        <v>39</v>
      </c>
    </row>
    <row r="11" spans="2:11" ht="16.2">
      <c r="B11" s="48" t="s">
        <v>40</v>
      </c>
      <c r="E11" s="57">
        <v>15000</v>
      </c>
      <c r="G11" s="57">
        <v>5000</v>
      </c>
      <c r="I11" s="57">
        <v>2000</v>
      </c>
      <c r="K11" s="61">
        <v>0</v>
      </c>
    </row>
    <row r="12" spans="2:11" ht="16.2">
      <c r="B12" s="48" t="s">
        <v>41</v>
      </c>
      <c r="E12" s="48"/>
      <c r="G12" s="48"/>
      <c r="I12" s="48"/>
      <c r="K12" s="61">
        <v>1</v>
      </c>
    </row>
    <row r="13" spans="2:11" ht="16.8" thickBot="1">
      <c r="B13" s="49"/>
      <c r="E13" s="49"/>
      <c r="G13" s="49"/>
      <c r="I13" s="49"/>
      <c r="K13" s="61">
        <v>2</v>
      </c>
    </row>
    <row r="14" spans="2:11" ht="16.8" thickBot="1">
      <c r="B14" s="46"/>
      <c r="K14" s="61">
        <v>3</v>
      </c>
    </row>
    <row r="15" spans="2:11" ht="16.2">
      <c r="B15" s="59" t="s">
        <v>42</v>
      </c>
      <c r="K15" s="61">
        <v>4</v>
      </c>
    </row>
    <row r="16" spans="2:11" ht="16.8" thickBot="1">
      <c r="B16" s="61">
        <v>0</v>
      </c>
      <c r="K16" s="61">
        <v>5</v>
      </c>
    </row>
    <row r="17" spans="2:11" ht="16.8" thickBot="1">
      <c r="B17" s="61">
        <v>750</v>
      </c>
      <c r="D17" s="89"/>
      <c r="E17" s="90" t="s">
        <v>43</v>
      </c>
      <c r="F17" s="91"/>
      <c r="K17" s="61">
        <v>6</v>
      </c>
    </row>
    <row r="18" spans="2:11" ht="16.8" thickTop="1">
      <c r="B18" s="61">
        <v>800</v>
      </c>
      <c r="D18" s="92"/>
      <c r="E18" s="93" t="s">
        <v>44</v>
      </c>
      <c r="F18" s="106">
        <v>2500</v>
      </c>
      <c r="K18" s="61">
        <v>7</v>
      </c>
    </row>
    <row r="19" spans="2:11" ht="16.2">
      <c r="B19" s="61">
        <v>850</v>
      </c>
      <c r="D19" s="92"/>
      <c r="E19" s="93" t="s">
        <v>45</v>
      </c>
      <c r="F19" s="94">
        <f>F18*(Instrumentbord!O17+Instrumentbord!O21)</f>
        <v>6125000</v>
      </c>
      <c r="K19" s="61">
        <v>8</v>
      </c>
    </row>
    <row r="20" spans="2:11" ht="16.2">
      <c r="B20" s="61">
        <v>900</v>
      </c>
      <c r="D20" s="92"/>
      <c r="E20" s="93" t="s">
        <v>46</v>
      </c>
      <c r="F20" s="94">
        <f>F18*Instrumentbord!O25</f>
        <v>50000</v>
      </c>
      <c r="K20" s="61">
        <v>9</v>
      </c>
    </row>
    <row r="21" spans="2:11" ht="16.8" thickBot="1">
      <c r="B21" s="61">
        <v>950</v>
      </c>
      <c r="D21" s="92"/>
      <c r="E21" s="93" t="s">
        <v>47</v>
      </c>
      <c r="F21" s="95">
        <f>F19/F20</f>
        <v>122.5</v>
      </c>
      <c r="K21" s="62">
        <v>10</v>
      </c>
    </row>
    <row r="22" spans="2:11" ht="16.2">
      <c r="B22" s="61">
        <v>1000</v>
      </c>
      <c r="D22" s="92"/>
      <c r="E22" s="93" t="s">
        <v>48</v>
      </c>
      <c r="F22" s="96">
        <f>F18/Instrumentbord!F19</f>
        <v>10.869565217391305</v>
      </c>
    </row>
    <row r="23" spans="2:11" ht="16.2">
      <c r="B23" s="61">
        <v>1050</v>
      </c>
      <c r="D23" s="92"/>
      <c r="E23" s="93" t="s">
        <v>49</v>
      </c>
      <c r="F23" s="96">
        <f>F22*Instrumentbord!F17</f>
        <v>0</v>
      </c>
    </row>
    <row r="24" spans="2:11" ht="16.2">
      <c r="B24" s="61">
        <v>1100</v>
      </c>
      <c r="D24" s="92"/>
      <c r="E24" s="93" t="s">
        <v>50</v>
      </c>
      <c r="F24" s="96">
        <f>F18-F23</f>
        <v>2500</v>
      </c>
    </row>
    <row r="25" spans="2:11" ht="16.2">
      <c r="B25" s="61">
        <v>1150</v>
      </c>
      <c r="D25" s="92"/>
      <c r="E25" s="93" t="s">
        <v>51</v>
      </c>
      <c r="F25" s="97">
        <f>F23*(Instrumentbord!O17+Instrumentbord!O21-Instrumentbord!G31)</f>
        <v>0</v>
      </c>
    </row>
    <row r="26" spans="2:11" ht="16.2">
      <c r="B26" s="61">
        <v>1200</v>
      </c>
      <c r="D26" s="92"/>
      <c r="E26" s="93" t="s">
        <v>52</v>
      </c>
      <c r="F26" s="98">
        <f>F19-F25</f>
        <v>6125000</v>
      </c>
    </row>
    <row r="27" spans="2:11" ht="16.2">
      <c r="B27" s="61">
        <v>1250</v>
      </c>
      <c r="D27" s="92"/>
      <c r="E27" s="93" t="s">
        <v>53</v>
      </c>
      <c r="F27" s="97">
        <f>Hjelpeark!F23*Instrumentbord!O25</f>
        <v>0</v>
      </c>
    </row>
    <row r="28" spans="2:11" ht="16.2">
      <c r="B28" s="61">
        <v>1300</v>
      </c>
      <c r="D28" s="92"/>
      <c r="E28" s="93" t="s">
        <v>54</v>
      </c>
      <c r="F28" s="99">
        <f>F26/F24</f>
        <v>2450</v>
      </c>
    </row>
    <row r="29" spans="2:11" ht="16.8" thickBot="1">
      <c r="B29" s="61">
        <v>1350</v>
      </c>
      <c r="D29" s="100"/>
      <c r="E29" s="101" t="s">
        <v>55</v>
      </c>
      <c r="F29" s="102">
        <f>F28/Instrumentbord!O25</f>
        <v>122.5</v>
      </c>
    </row>
    <row r="30" spans="2:11" ht="16.2">
      <c r="B30" s="61">
        <v>1400</v>
      </c>
    </row>
    <row r="31" spans="2:11" ht="16.2">
      <c r="B31" s="61">
        <v>1450</v>
      </c>
    </row>
    <row r="32" spans="2:11" ht="16.2">
      <c r="B32" s="61">
        <v>1500</v>
      </c>
    </row>
    <row r="33" spans="2:2" ht="16.2">
      <c r="B33" s="61">
        <v>1550</v>
      </c>
    </row>
    <row r="34" spans="2:2" ht="16.2">
      <c r="B34" s="61">
        <v>1600</v>
      </c>
    </row>
    <row r="35" spans="2:2" ht="16.2">
      <c r="B35" s="61">
        <v>1650</v>
      </c>
    </row>
    <row r="36" spans="2:2" ht="16.2">
      <c r="B36" s="61">
        <v>1700</v>
      </c>
    </row>
    <row r="37" spans="2:2" ht="16.2">
      <c r="B37" s="61">
        <v>1750</v>
      </c>
    </row>
    <row r="38" spans="2:2" ht="16.2">
      <c r="B38" s="61">
        <v>1800</v>
      </c>
    </row>
    <row r="39" spans="2:2" ht="16.2">
      <c r="B39" s="61">
        <v>1850</v>
      </c>
    </row>
    <row r="40" spans="2:2" ht="16.2">
      <c r="B40" s="61">
        <v>1900</v>
      </c>
    </row>
    <row r="41" spans="2:2" ht="16.2">
      <c r="B41" s="61">
        <v>1950</v>
      </c>
    </row>
    <row r="42" spans="2:2" ht="16.2">
      <c r="B42" s="61">
        <v>2000</v>
      </c>
    </row>
  </sheetData>
  <sheetProtection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AA03E1F159934AAF9A19F27AFC1CA2" ma:contentTypeVersion="12" ma:contentTypeDescription="Opprett et nytt dokument." ma:contentTypeScope="" ma:versionID="2f56b99abc25f746a64c4db40f7c9e0d">
  <xsd:schema xmlns:xsd="http://www.w3.org/2001/XMLSchema" xmlns:xs="http://www.w3.org/2001/XMLSchema" xmlns:p="http://schemas.microsoft.com/office/2006/metadata/properties" xmlns:ns2="1f51c0da-0117-4b3d-9dbb-cdd690669f83" xmlns:ns3="79a4928c-8232-4183-a46c-5cf2754c1502" targetNamespace="http://schemas.microsoft.com/office/2006/metadata/properties" ma:root="true" ma:fieldsID="0c7df1b14c7f2fcb794e36a5ea630bd9" ns2:_="" ns3:_="">
    <xsd:import namespace="1f51c0da-0117-4b3d-9dbb-cdd690669f83"/>
    <xsd:import namespace="79a4928c-8232-4183-a46c-5cf2754c15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1c0da-0117-4b3d-9dbb-cdd690669f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a4928c-8232-4183-a46c-5cf2754c15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51E4CA-3D13-42B3-BA9E-96734015CE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516530-144F-49BB-BBD9-D15BC267C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51c0da-0117-4b3d-9dbb-cdd690669f83"/>
    <ds:schemaRef ds:uri="79a4928c-8232-4183-a46c-5cf2754c15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688CC9-D1F7-4CE5-A93D-0DED68E3C983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f51c0da-0117-4b3d-9dbb-cdd690669f8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Instrumentbord</vt:lpstr>
      <vt:lpstr>Hjelpeark</vt:lpstr>
      <vt:lpstr>Instrumentbord!Utskriftsområde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2018-01-02T11:41:11Z</dcterms:created>
  <dcterms:modified xsi:type="dcterms:W3CDTF">2020-08-14T09:30:01Z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TC028023569991</vt:lpwstr>
  </property>
  <property fmtid="{D5CDD505-2E9C-101B-9397-08002B2CF9AE}" pid="3" name="SkogkursDokumenttype">
    <vt:lpwstr>17;#Arbeidsdokument|d3bd8bfb-cd02-4979-a22f-832f746211ac</vt:lpwstr>
  </property>
  <property fmtid="{D5CDD505-2E9C-101B-9397-08002B2CF9AE}" pid="4" name="SkogkursOrganisasjon">
    <vt:lpwstr>6;#Skogkurs|c70ab0b2-6b57-410e-bd8b-9cdd4a188677</vt:lpwstr>
  </property>
  <property fmtid="{D5CDD505-2E9C-101B-9397-08002B2CF9AE}" pid="5" name="ContentTypeId">
    <vt:lpwstr>0x0101008EAA03E1F159934AAF9A19F27AFC1CA2</vt:lpwstr>
  </property>
  <property fmtid="{D5CDD505-2E9C-101B-9397-08002B2CF9AE}" pid="6" name="SkogkursFaggruppe">
    <vt:lpwstr>9;#Økonomi og skogsfond|a8f878af-e268-4b11-9016-149156be42e8</vt:lpwstr>
  </property>
  <property fmtid="{D5CDD505-2E9C-101B-9397-08002B2CF9AE}" pid="7" name="i66a9f1ec3fa4a689f84cc7474b8912b">
    <vt:lpwstr>Økonomi og skogsfond|a8f878af-e268-4b11-9016-149156be42e8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axCatchAll">
    <vt:lpwstr>6;#;#17;#;#9;#</vt:lpwstr>
  </property>
  <property fmtid="{D5CDD505-2E9C-101B-9397-08002B2CF9AE}" pid="11" name="bad5b3d30a0e4b3ca3a5f01005d7fa1c">
    <vt:lpwstr>Arbeidsdokument|d3bd8bfb-cd02-4979-a22f-832f746211ac</vt:lpwstr>
  </property>
  <property fmtid="{D5CDD505-2E9C-101B-9397-08002B2CF9AE}" pid="12" name="SkogkursProsjektnr">
    <vt:lpwstr>554011</vt:lpwstr>
  </property>
  <property fmtid="{D5CDD505-2E9C-101B-9397-08002B2CF9AE}" pid="13" name="TemplateUrl">
    <vt:lpwstr/>
  </property>
  <property fmtid="{D5CDD505-2E9C-101B-9397-08002B2CF9AE}" pid="14" name="ComplianceAssetId">
    <vt:lpwstr/>
  </property>
  <property fmtid="{D5CDD505-2E9C-101B-9397-08002B2CF9AE}" pid="15" name="SkogkursProsjektLederNavn">
    <vt:lpwstr>Mikael Fønhus</vt:lpwstr>
  </property>
  <property fmtid="{D5CDD505-2E9C-101B-9397-08002B2CF9AE}" pid="16" name="dab0e79c66424b0796119da8b3e3d17f">
    <vt:lpwstr>Skogkurs|c70ab0b2-6b57-410e-bd8b-9cdd4a188677</vt:lpwstr>
  </property>
  <property fmtid="{D5CDD505-2E9C-101B-9397-08002B2CF9AE}" pid="17" name="AuthorIds_UIVersion_32256">
    <vt:lpwstr>37</vt:lpwstr>
  </property>
</Properties>
</file>